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LPI2\Desktop\Frasher 2023\"/>
    </mc:Choice>
  </mc:AlternateContent>
  <xr:revisionPtr revIDLastSave="0" documentId="8_{6F7FCE66-BCDC-453F-BE44-BFE1F577B41F}" xr6:coauthVersionLast="47" xr6:coauthVersionMax="47" xr10:uidLastSave="{00000000-0000-0000-0000-000000000000}"/>
  <bookViews>
    <workbookView xWindow="-120" yWindow="-120" windowWidth="20730" windowHeight="11160" tabRatio="599" xr2:uid="{00000000-000D-0000-FFFF-FFFF00000000}"/>
  </bookViews>
  <sheets>
    <sheet name="2024" sheetId="3" r:id="rId1"/>
    <sheet name="sueldos" sheetId="6" r:id="rId2"/>
    <sheet name="Arrastre POA 2023" sheetId="5" r:id="rId3"/>
    <sheet name="Hoja2" sheetId="7" r:id="rId4"/>
    <sheet name="POA I 2023 reforma" sheetId="2" state="hidden" r:id="rId5"/>
    <sheet name="Hoja1" sheetId="4" state="hidden" r:id="rId6"/>
  </sheets>
  <definedNames>
    <definedName name="_xlnm.Print_Area" localSheetId="0">'2024'!$A$1:$V$35</definedName>
    <definedName name="_xlnm.Print_Area" localSheetId="4">'POA I 2023 reforma'!$A$1:$V$122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36" i="3" l="1"/>
  <c r="C9" i="7" l="1"/>
  <c r="C40" i="6"/>
  <c r="F40" i="6" s="1"/>
  <c r="E40" i="6"/>
  <c r="C39" i="6"/>
  <c r="D39" i="6" s="1"/>
  <c r="C32" i="6"/>
  <c r="C43" i="6" s="1"/>
  <c r="C31" i="6"/>
  <c r="D31" i="6" s="1"/>
  <c r="E32" i="6"/>
  <c r="E38" i="6"/>
  <c r="D32" i="6" l="1"/>
  <c r="D40" i="6"/>
  <c r="F32" i="6"/>
  <c r="F43" i="6" s="1"/>
  <c r="C44" i="6"/>
  <c r="C38" i="6"/>
  <c r="D38" i="6"/>
  <c r="C9" i="6"/>
  <c r="F9" i="6" s="1"/>
  <c r="F17" i="6"/>
  <c r="C18" i="6"/>
  <c r="D17" i="6" s="1"/>
  <c r="C19" i="6"/>
  <c r="C20" i="6"/>
  <c r="C21" i="6"/>
  <c r="D21" i="6" s="1"/>
  <c r="C6" i="6"/>
  <c r="D6" i="6" s="1"/>
  <c r="C7" i="6"/>
  <c r="C8" i="6"/>
  <c r="C5" i="6"/>
  <c r="C4" i="6"/>
  <c r="F5" i="6" s="1"/>
  <c r="C17" i="6"/>
  <c r="C24" i="6" s="1"/>
  <c r="H24" i="6"/>
  <c r="G24" i="6"/>
  <c r="E22" i="6"/>
  <c r="E21" i="6"/>
  <c r="E20" i="6"/>
  <c r="F20" i="6"/>
  <c r="E19" i="6"/>
  <c r="F19" i="6"/>
  <c r="E18" i="6"/>
  <c r="F18" i="6"/>
  <c r="E17" i="6"/>
  <c r="H11" i="6"/>
  <c r="G11" i="6"/>
  <c r="E9" i="6"/>
  <c r="E8" i="6"/>
  <c r="E7" i="6"/>
  <c r="E6" i="6"/>
  <c r="E5" i="6"/>
  <c r="D5" i="6"/>
  <c r="E4" i="6"/>
  <c r="F6" i="6" l="1"/>
  <c r="F11" i="6" s="1"/>
  <c r="F4" i="6"/>
  <c r="F7" i="6"/>
  <c r="F8" i="6"/>
  <c r="D43" i="6"/>
  <c r="I43" i="6" s="1"/>
  <c r="F38" i="6"/>
  <c r="D20" i="6"/>
  <c r="E24" i="6"/>
  <c r="F21" i="6"/>
  <c r="C11" i="6"/>
  <c r="D4" i="6"/>
  <c r="E11" i="6"/>
  <c r="D19" i="6"/>
  <c r="F22" i="6"/>
  <c r="D18" i="6"/>
  <c r="D7" i="6"/>
  <c r="D11" i="6" s="1"/>
  <c r="D8" i="6"/>
  <c r="D9" i="6"/>
  <c r="F27" i="6" l="1"/>
  <c r="F24" i="6"/>
  <c r="D24" i="6"/>
  <c r="J24" i="6" s="1"/>
  <c r="J26" i="6" s="1"/>
  <c r="J11" i="6"/>
  <c r="D26" i="6" l="1"/>
  <c r="K43" i="5" l="1"/>
  <c r="H38" i="5"/>
  <c r="H32" i="5"/>
  <c r="G29" i="5"/>
  <c r="L13" i="5"/>
  <c r="L12" i="5"/>
  <c r="T57" i="3" l="1"/>
  <c r="G10" i="4"/>
  <c r="F7" i="4"/>
  <c r="G7" i="4" s="1"/>
  <c r="F8" i="4"/>
  <c r="G8" i="4" s="1"/>
  <c r="F9" i="4"/>
  <c r="G9" i="4" s="1"/>
  <c r="F10" i="4"/>
  <c r="F11" i="4"/>
  <c r="G11" i="4" s="1"/>
  <c r="F6" i="4"/>
  <c r="G6" i="4" s="1"/>
  <c r="G13" i="4" s="1"/>
  <c r="D7" i="4"/>
  <c r="E7" i="4" s="1"/>
  <c r="D8" i="4"/>
  <c r="E8" i="4" s="1"/>
  <c r="D9" i="4"/>
  <c r="E9" i="4" s="1"/>
  <c r="D10" i="4"/>
  <c r="E10" i="4" s="1"/>
  <c r="D11" i="4"/>
  <c r="E11" i="4" s="1"/>
  <c r="D6" i="4"/>
  <c r="E6" i="4" s="1"/>
  <c r="E13" i="4" l="1"/>
  <c r="D13" i="4"/>
  <c r="T56" i="3" l="1"/>
  <c r="T55" i="3"/>
  <c r="T52" i="3"/>
  <c r="T81" i="3"/>
  <c r="T82" i="3"/>
  <c r="T42" i="3"/>
  <c r="T43" i="3"/>
  <c r="T44" i="3"/>
  <c r="T45" i="3"/>
  <c r="T47" i="3"/>
  <c r="T48" i="3"/>
  <c r="T51" i="3"/>
  <c r="T41" i="3"/>
  <c r="T40" i="3"/>
  <c r="P77" i="3"/>
  <c r="P76" i="3"/>
  <c r="T75" i="3"/>
  <c r="T74" i="3"/>
  <c r="P72" i="3"/>
  <c r="T71" i="3"/>
  <c r="T70" i="3"/>
  <c r="T69" i="3"/>
  <c r="P67" i="3"/>
  <c r="T66" i="3"/>
  <c r="T65" i="3"/>
  <c r="P64" i="3"/>
  <c r="P63" i="3"/>
  <c r="P62" i="3"/>
  <c r="T61" i="3"/>
  <c r="T60" i="3"/>
  <c r="T29" i="3"/>
  <c r="T28" i="3"/>
  <c r="T27" i="3"/>
  <c r="T26" i="3"/>
  <c r="T25" i="3"/>
  <c r="T18" i="3"/>
  <c r="T17" i="3"/>
  <c r="T16" i="3"/>
  <c r="T13" i="3"/>
  <c r="T12" i="3"/>
  <c r="T11" i="3"/>
  <c r="T10" i="3"/>
  <c r="T9" i="3"/>
  <c r="T8" i="3"/>
  <c r="T7" i="3"/>
  <c r="T16" i="2"/>
  <c r="T21" i="3" l="1"/>
  <c r="T19" i="2"/>
  <c r="T17" i="2"/>
  <c r="T15" i="2"/>
  <c r="T13" i="2"/>
  <c r="T12" i="2"/>
  <c r="T11" i="2"/>
  <c r="T10" i="2"/>
  <c r="T9" i="2"/>
  <c r="T8" i="2"/>
  <c r="T7" i="2"/>
  <c r="P83" i="2"/>
  <c r="P79" i="2"/>
  <c r="P78" i="2"/>
  <c r="P74" i="2"/>
  <c r="P69" i="2"/>
  <c r="P66" i="2"/>
  <c r="P64" i="2"/>
  <c r="P65" i="2"/>
  <c r="T54" i="2"/>
  <c r="W45" i="2"/>
  <c r="Q86" i="2"/>
  <c r="T71" i="2"/>
  <c r="T29" i="2"/>
  <c r="T28" i="2"/>
  <c r="T27" i="2"/>
  <c r="T23" i="2"/>
  <c r="T24" i="2"/>
  <c r="T25" i="2"/>
  <c r="T26" i="2"/>
  <c r="T53" i="2"/>
  <c r="T52" i="2"/>
  <c r="M99" i="3" l="1"/>
  <c r="T20" i="2"/>
  <c r="M102" i="2" s="1"/>
  <c r="Q92" i="2"/>
  <c r="T87" i="2"/>
  <c r="T84" i="2"/>
  <c r="T77" i="2"/>
  <c r="T76" i="2"/>
  <c r="T73" i="2"/>
  <c r="T72" i="2"/>
  <c r="T68" i="2"/>
  <c r="T67" i="2"/>
  <c r="T63" i="2"/>
  <c r="T62" i="2"/>
  <c r="T57" i="2"/>
  <c r="T56" i="2"/>
  <c r="N51" i="2"/>
  <c r="T50" i="2"/>
  <c r="T49" i="2"/>
  <c r="T47" i="2"/>
  <c r="T46" i="2"/>
  <c r="T42" i="2"/>
  <c r="T41" i="2"/>
  <c r="T40" i="2"/>
  <c r="T37" i="2"/>
  <c r="T36" i="2"/>
  <c r="T34" i="2"/>
  <c r="T32" i="2"/>
  <c r="T22" i="2"/>
  <c r="T97" i="2" l="1"/>
  <c r="P99" i="2" s="1"/>
  <c r="W22" i="2"/>
  <c r="W72" i="2"/>
  <c r="W56" i="2"/>
  <c r="W36" i="2"/>
  <c r="W31" i="2"/>
  <c r="W77" i="2"/>
  <c r="W67" i="2"/>
  <c r="W62" i="2"/>
  <c r="M103" i="2" l="1"/>
  <c r="M104" i="2" s="1"/>
  <c r="Y31" i="2"/>
  <c r="T84" i="3" l="1"/>
  <c r="T94" i="3"/>
  <c r="M100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RYZEN5</author>
  </authors>
  <commentList>
    <comment ref="T87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SALDO 
2000</t>
        </r>
      </text>
    </comment>
    <comment ref="T91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RYZEN5:</t>
        </r>
        <r>
          <rPr>
            <sz val="9"/>
            <color indexed="81"/>
            <rFont val="Tahoma"/>
            <family val="2"/>
          </rPr>
          <t xml:space="preserve">
SALDO SSSA</t>
        </r>
      </text>
    </comment>
  </commentList>
</comments>
</file>

<file path=xl/sharedStrings.xml><?xml version="1.0" encoding="utf-8"?>
<sst xmlns="http://schemas.openxmlformats.org/spreadsheetml/2006/main" count="858" uniqueCount="269">
  <si>
    <t>PROGRAMA</t>
  </si>
  <si>
    <t>PROYECTO</t>
  </si>
  <si>
    <t>ACTIVIDADES</t>
  </si>
  <si>
    <t>FECHA PREVISTA DE INICIO</t>
  </si>
  <si>
    <t>FECHA PREVISTA DE FINALIZACIÓN</t>
  </si>
  <si>
    <t>RESPONSABLES</t>
  </si>
  <si>
    <t>META</t>
  </si>
  <si>
    <t>PROGRAMACIÓN DE INVERSIÓN POR TRIMESTRE (usd)</t>
  </si>
  <si>
    <t>COMPETENCIAS</t>
  </si>
  <si>
    <t xml:space="preserve">PROGRAMACIÓN DE METAS POR TRIMESTRE </t>
  </si>
  <si>
    <t>IESS PATRONAL</t>
  </si>
  <si>
    <t>Sueldo Vocales</t>
  </si>
  <si>
    <t>Sueldo Presidente</t>
  </si>
  <si>
    <t>Décimo Tercer Sueldo</t>
  </si>
  <si>
    <t>Décimo Cuarto Sueldo</t>
  </si>
  <si>
    <t>Fondos de Reserva</t>
  </si>
  <si>
    <t>MEDIOS DE VERIFICACION</t>
  </si>
  <si>
    <t>GASTO CORRIENTE</t>
  </si>
  <si>
    <t xml:space="preserve">UBICACIÓN </t>
  </si>
  <si>
    <t>OBJETIVO ESTRATÉGICO  PDOT</t>
  </si>
  <si>
    <t>TOTAL EN GASTO CORRIENTE</t>
  </si>
  <si>
    <t>Fortalecer los espacios de   encuentro común con énfasis al uso adecuado de los ciudadanos  de la parroquia.</t>
  </si>
  <si>
    <t xml:space="preserve">Perfil de Proyecto, partida presupuestaria, oficios, facturas, actas de entrega -recepcion, procesos contractuales. </t>
  </si>
  <si>
    <t>A entidades desentralizadas y Autonomas (3% conagopare)</t>
  </si>
  <si>
    <t>A Entidades del Presupuesto General del Estado(ministerio de finanzas)</t>
  </si>
  <si>
    <t>Debitos bancarios</t>
  </si>
  <si>
    <t>Presidente y Contadora</t>
  </si>
  <si>
    <t>Roles de pago /SPI</t>
  </si>
  <si>
    <t>GOBIERNO AUTÓNOMO DESCENTRALIZADO PARROQUIAL RURAL SANTIAGO DE CALPI</t>
  </si>
  <si>
    <t>Gasto corriente del Gobierno Autónomo Descentralizado Parroquial Rural Santiago de Calpi</t>
  </si>
  <si>
    <t>OPERATIVIDAD ADMINISTRATIVA DEL GADPRP-SC</t>
  </si>
  <si>
    <t>Sueldo Secretario/Tesorera</t>
  </si>
  <si>
    <t>17 comunidades y la cabecera parroquial</t>
  </si>
  <si>
    <t>Fondos de reserva</t>
  </si>
  <si>
    <t>COMPONENTE</t>
  </si>
  <si>
    <t>Informes Técnicos</t>
  </si>
  <si>
    <t>4. Implementación  de brigadas de seguridad ciudadana para la parroquia Calpi y sus comunidades</t>
  </si>
  <si>
    <t>Toda la Parroquia</t>
  </si>
  <si>
    <t>MEJORAMIENTO DE LA RED VIAL DE LA PARROQUIA CALPI</t>
  </si>
  <si>
    <t>VOCAL DEL GAD PARROQUIAL</t>
  </si>
  <si>
    <t xml:space="preserve"> </t>
  </si>
  <si>
    <t>ASENTAMIENTOS HUMANOS</t>
  </si>
  <si>
    <t>REGENERACIÓN URBANA PARROQUIAL Y COMUNAL</t>
  </si>
  <si>
    <t>Presidente, Tesorera, Técnico del GAD y la comisión</t>
  </si>
  <si>
    <t>ELABORADO:</t>
  </si>
  <si>
    <t>GASTO DE INVERSIÓN</t>
  </si>
  <si>
    <t>Presidente del GADPRSC, Tesorera, Tecnico Unidad de planificación y la  comisión</t>
  </si>
  <si>
    <t>Atención prioritaria e inclusiva a grupos vulnerables de la parroquia,          y población en general</t>
  </si>
  <si>
    <t>PARTIDA PRESUPUESTARIA</t>
  </si>
  <si>
    <t>FORTALECIMIENTO POLITICO INSTITUCIONAL</t>
  </si>
  <si>
    <t>POLITICO INSTITUCIONAL</t>
  </si>
  <si>
    <t>Décimo tercer sueldo</t>
  </si>
  <si>
    <t>Décimo cuarto sueldo</t>
  </si>
  <si>
    <t>Aporte patronal al IESS</t>
  </si>
  <si>
    <t>Contratación Guardia de seguridad adoquinera Remuneración</t>
  </si>
  <si>
    <t>Contratación Chofer Volqueta Remuneración</t>
  </si>
  <si>
    <t>Contratación operador retroexcavadora Remuneración</t>
  </si>
  <si>
    <t>Seguros de maquinaria y vehiculos</t>
  </si>
  <si>
    <t>Mantenimiento de maquinaria y equipos</t>
  </si>
  <si>
    <t>Mantenimiento de vehiculos</t>
  </si>
  <si>
    <t>Combustibles para maquinaria y vehiculo</t>
  </si>
  <si>
    <t>Adquisicion de repuestos y accesorios para vehiculos, maquinaria y equipos</t>
  </si>
  <si>
    <t>2.  Fortalecimiento de la gestión política institucional y de los dirigentes en los barrios y comunidades de la parroquia</t>
  </si>
  <si>
    <t>IMPLEMENTACION DE BRIGADAS DE SEGURIDADA CIUDADANA</t>
  </si>
  <si>
    <t>51.01.05</t>
  </si>
  <si>
    <t>51.06.01</t>
  </si>
  <si>
    <t>51.02.03</t>
  </si>
  <si>
    <t>51.02.04</t>
  </si>
  <si>
    <t>51.06.02</t>
  </si>
  <si>
    <t>58.01.04</t>
  </si>
  <si>
    <t>73.08.25</t>
  </si>
  <si>
    <t>71.01.05</t>
  </si>
  <si>
    <t>71.02.02</t>
  </si>
  <si>
    <t>71.02.03</t>
  </si>
  <si>
    <t>71.06.02</t>
  </si>
  <si>
    <t>71.06.01</t>
  </si>
  <si>
    <t>73.08.14</t>
  </si>
  <si>
    <t>73.02.08</t>
  </si>
  <si>
    <t>73.08.11</t>
  </si>
  <si>
    <t>73.02.05</t>
  </si>
  <si>
    <t>POLÍTICO INSTITUCIONAL</t>
  </si>
  <si>
    <t>Fortalecer la estructura organizacional en el marco de las atribuciones y competencias del GAD.</t>
  </si>
  <si>
    <t>SOCIO - CULTURAL</t>
  </si>
  <si>
    <t>CRE. Art 267. Inciso 8. Vigilar la ejecución de obras y la calidad de servicios públicos.</t>
  </si>
  <si>
    <t>CRE. Art. 264. Inciso 7 y 8. Planificar, construir y mantener la infraestructura física y los equipamientos de salud y educación, así como los espacios públicos destinados al desarrollo social, cultural y deportivo de acuerdo con la ley; Preservar, mantener y difundir el patrimonio aquitectónico, cultural y natural del Canton y construir los espacios</t>
  </si>
  <si>
    <t>Fortalecer el liderazgo a través de procesos de formación y capacitación con un enfoque generacional, equidad de género y etnia.</t>
  </si>
  <si>
    <t>CRE. Art. 263. Inciso2: Planificar, construir y mantener el sistema vial de ámbito provincial, que no incluya las zonas urbanas. Art. 264. Planificar, construir y mantener la vialidad urbana. Art 267. Inciso 3. Planificar y mantener en coordinación con los gobiernos provinciales la vialidad parroquial rural.</t>
  </si>
  <si>
    <t>Mejorar la red vial y los servicios básicos, que brinden las facilidades, seguridad de la movilidad de las personas y asegurar una vida digna de los habitantes de la parroquia.</t>
  </si>
  <si>
    <t>51.07.07</t>
  </si>
  <si>
    <t>73.07.01</t>
  </si>
  <si>
    <t>Energía Eléctrica</t>
  </si>
  <si>
    <t>73.01.04</t>
  </si>
  <si>
    <t>Telecomunicaciones</t>
  </si>
  <si>
    <t>73,01,05</t>
  </si>
  <si>
    <t>77.02.01</t>
  </si>
  <si>
    <t>73,.04.04</t>
  </si>
  <si>
    <t>73.04.05</t>
  </si>
  <si>
    <t>73.08.03</t>
  </si>
  <si>
    <t>84.01.04</t>
  </si>
  <si>
    <t>Tasas generales, impuestos, contribuciones, permisos, licencias y patentes</t>
  </si>
  <si>
    <t>77.01.02</t>
  </si>
  <si>
    <t>75.01.04</t>
  </si>
  <si>
    <t xml:space="preserve">Comisiones bancarias </t>
  </si>
  <si>
    <t>Al  final del año  2022 se ha promocionado los atractivos turísticos y culturales de la parroquia calpi</t>
  </si>
  <si>
    <t>Al final del  2022 el 100% de las comunidades han implementado brigadas de seguridad ciudadana</t>
  </si>
  <si>
    <t>73.02.17</t>
  </si>
  <si>
    <t xml:space="preserve">
* Promoción turísticas mediante espectaluos culturales y sociales " PAWKAR RAYMI"
* Promoción de la gastronomía tipica de la parroquia</t>
  </si>
  <si>
    <t xml:space="preserve"> Generar politicas prioritarias  a grupos  vulnerables de  la parroquia hasta 2022</t>
  </si>
  <si>
    <t>PRODUCCIÓN SOSTENIBLE CON BUENAS PRÁCTICAS AGROPECUARIAS</t>
  </si>
  <si>
    <t>Presidente, Tesorera</t>
  </si>
  <si>
    <t>FORTALECER LA ESTRUCTURA ORGANIZACIONAL EN EL MARCO DE LAS ATRIBUCIONES Y COMPETENCIAS DEL GAD PARROQUIAL</t>
  </si>
  <si>
    <t xml:space="preserve">Materiles de Oficina </t>
  </si>
  <si>
    <t>53.08.04</t>
  </si>
  <si>
    <t>58,08,01</t>
  </si>
  <si>
    <t>Contratación auxiliar de adoquines - Chofer de la minicargadora Remuneración</t>
  </si>
  <si>
    <t>TOTAL DE PRESUPUESTO REQUERIDO /AÑO</t>
  </si>
  <si>
    <t>TOTAL EN GASTO DE INVERSIÓN</t>
  </si>
  <si>
    <t xml:space="preserve">APROBADO </t>
  </si>
  <si>
    <t>Contratación de promotor agropecuario y coordinador de proyectos Mies - GAD-SC.</t>
  </si>
  <si>
    <t xml:space="preserve">Servicio Agua potable </t>
  </si>
  <si>
    <t>53.01.01</t>
  </si>
  <si>
    <t>57,02,03</t>
  </si>
  <si>
    <t xml:space="preserve">Soporte y mantenimiento de equipos informáticos </t>
  </si>
  <si>
    <t>Capacitación del personal técnico y administrativo del GAD Parroquial</t>
  </si>
  <si>
    <t>73,06,12</t>
  </si>
  <si>
    <t>73.02.04</t>
  </si>
  <si>
    <t>Renovación de la página web y sistema contable</t>
  </si>
  <si>
    <t>73.07.04</t>
  </si>
  <si>
    <t>Suministro e instalación de cámara de vigilancia en la fábrica de adoquines del GAD parroquial</t>
  </si>
  <si>
    <t>Promoción y difusión de eventos culturales de la parroquia Calpi</t>
  </si>
  <si>
    <t>73.04.02</t>
  </si>
  <si>
    <t>84.01.03</t>
  </si>
  <si>
    <t>Servicio de seguridad y vigilancia del GAD parroquial</t>
  </si>
  <si>
    <t>Impresión de comprobantes de consumo de combustible, autorización de trabajos de maquinaria y vehículos del GAD Parroquial</t>
  </si>
  <si>
    <t>Infomes de seguimiento y cumplimiento</t>
  </si>
  <si>
    <t>Mantenimiento de la fábrica de adoquines</t>
  </si>
  <si>
    <t>TOTAL PRESUPUESTO AÑO 2023 CALPI</t>
  </si>
  <si>
    <t>PLAN OPERATIVO ANUAL  (POA)- AÑO 2023</t>
  </si>
  <si>
    <t>5. Rescate y Fortalecimiento de la cultura ancestral del pueblo Calpis "Santiago Calpi"</t>
  </si>
  <si>
    <t>6. Producción sostenible con buenas prácticas agropecuarias</t>
  </si>
  <si>
    <t>7.  Repotencialización de la fábrica de adoquines para el mejoramiento vial de la parroquia Calpi.</t>
  </si>
  <si>
    <t>8. Mejoramiento y mantenimiento de infraestructuras y espacios públicos en la cabecera parroquial y las comunidades</t>
  </si>
  <si>
    <t>Adquisición de mobiliario (perchas) para el archivo del GAD parroquial</t>
  </si>
  <si>
    <t>Mejoramiento y readecuación del cementerio parroquial</t>
  </si>
  <si>
    <t xml:space="preserve">Adquisición de material didactico                                           </t>
  </si>
  <si>
    <t xml:space="preserve">Compra de uniformes educadoras y personal adulto mayor                                               </t>
  </si>
  <si>
    <t xml:space="preserve">Adquisiciòn de suministros de oficina                                                   </t>
  </si>
  <si>
    <t>Rescate y Fortalecimiento de la cultura ancestral del pueblo Calpis "Santiago Calpi"</t>
  </si>
  <si>
    <t>Difusión de atractivos turisticos como contraparte del proyecto de Secretaria de Pueblos</t>
  </si>
  <si>
    <t>PRODUCTIVO</t>
  </si>
  <si>
    <t>Presidente, Tesorera, Operadores</t>
  </si>
  <si>
    <t>Mejoramiento y readecuación del ingreso a la cabecera parroquial</t>
  </si>
  <si>
    <t>Adecuación del garage en la fábrica de adoquines</t>
  </si>
  <si>
    <t>Urbanización y embellecimiento de los lugares públicos de la parroquia - Complejo Deportivo segunda etapa</t>
  </si>
  <si>
    <t>Material de aseo</t>
  </si>
  <si>
    <t xml:space="preserve">Alquiler de transporte                                   </t>
  </si>
  <si>
    <t>Señaletica</t>
  </si>
  <si>
    <t>Servicio de internet</t>
  </si>
  <si>
    <t>Lic. Lourdes Guaman Miñarcaja</t>
  </si>
  <si>
    <t>Ing. Silvia Orozco</t>
  </si>
  <si>
    <t>PRESIDENTA GADP - SANTIAGO DE CALPI</t>
  </si>
  <si>
    <t>Sra. Fanny Ochog</t>
  </si>
  <si>
    <t>Ing. Marco Yanqui</t>
  </si>
  <si>
    <t>Srta. Katy Alulema</t>
  </si>
  <si>
    <t>1. DESARROLLO INTEGRAL DE LAS PERSONAS CON DISCAPACIDAD DE LA PARROQUIA SANTIAGO DE CALPI CON ATENCION EN EL HOGAR Y  LA COMUNIDAD” CONVENIO MIES</t>
  </si>
  <si>
    <t>Readecuación del vivero forestal</t>
  </si>
  <si>
    <t xml:space="preserve">Adquisición de material pétreo para la producción de adoquines.
                   </t>
  </si>
  <si>
    <t>Construcción de baterias sanitarias al exterior del GAD Parroquial</t>
  </si>
  <si>
    <t>Honorarios por contratos civiles por servicios profesionales.</t>
  </si>
  <si>
    <t>73.0.06</t>
  </si>
  <si>
    <t>Adulto Mayor convenio Minicipio de riobamba</t>
  </si>
  <si>
    <t>Kit alimentcio poblacion vulnerable adulto mayor</t>
  </si>
  <si>
    <t xml:space="preserve">Contratación del chofer de la camioneta
                    </t>
  </si>
  <si>
    <t>Mejoramiento de espacios de turismo con dotación de materiales de construcción contraparte para el proyecto de Secretaria de pueblos</t>
  </si>
  <si>
    <t>Dotación de materiales para adecuacion de centros de capacitación</t>
  </si>
  <si>
    <t xml:space="preserve">Estudio de suelo para la construcción del estadio Parroquial </t>
  </si>
  <si>
    <t>73.06.01</t>
  </si>
  <si>
    <t xml:space="preserve">Contratación de un técnico de planificación (Remuneración mensual)                   </t>
  </si>
  <si>
    <t>Mgs. Juan Paca</t>
  </si>
  <si>
    <t>Al final 2023 se ha mejorado la infraestructura del GAD Parroquial</t>
  </si>
  <si>
    <t>Comundiades  de la parroquia</t>
  </si>
  <si>
    <t>San Francisco de Cuniguachay Palacio Real</t>
  </si>
  <si>
    <t xml:space="preserve">Cabecera Parroquial </t>
  </si>
  <si>
    <t>Frabica del GAD parroquial</t>
  </si>
  <si>
    <t>Estadio Parroquial</t>
  </si>
  <si>
    <t>Al año 2023 se ha mejorado el 5% de la red vial intercomunitaria de la parroquia.</t>
  </si>
  <si>
    <t>Al año 2023, se ha fortalecido el 5% de las actividades productivas de la parroquia</t>
  </si>
  <si>
    <t>Rescate y fortalecimieto de la Cultura Calpi</t>
  </si>
  <si>
    <t>Al año 2023 se han generado 10 espacios de socialización de las diferentes actividades realizadas por el GAD.</t>
  </si>
  <si>
    <t>TÉCNICA ENCARGADA PLANIFICACIÓN GAD CALPI</t>
  </si>
  <si>
    <t>Compensación por vacaciones no gozadas</t>
  </si>
  <si>
    <t>Seceretaria/Contadora</t>
  </si>
  <si>
    <t>Informes mensuales</t>
  </si>
  <si>
    <t>Comundiades  y cabecera parroquial</t>
  </si>
  <si>
    <t>Kit alimenticio poblacion vulnerable adulto mayor</t>
  </si>
  <si>
    <t>Servicio de seguridad y vigilancia del GAD parroquial y fábrica de adoquines</t>
  </si>
  <si>
    <t>CRE. Art 267. Inciso 4. Incentivar el desarrollo de actividades productivas comunitarias, la preservación de la
biodiversidad y la protección del ambiente</t>
  </si>
  <si>
    <t>7.  Funcionamiento de la fábrica de adoquines para el mejoramiento vial de la parroquia Calpi.</t>
  </si>
  <si>
    <t>Al año 2024 se ha mejorado el 5% de la red vial intercomunitaria de la parroquia.</t>
  </si>
  <si>
    <t xml:space="preserve"> al final del año se ha atentido a un 20 % de grupos  vulnerables de  la parroquia hasta 2024</t>
  </si>
  <si>
    <t>Al año 2024 se han generado 5 progrmas de proyectos según competencias al finalziar el 2024</t>
  </si>
  <si>
    <t>Al año 2024 se ha fortalecido el 5% de las actividades productivas de la parroquia</t>
  </si>
  <si>
    <t>Rescate y fortalecimieto de la Cultura Calpi  y tradiciones del territorio para el fortalecimiento de espacios de sano esparcimiento y festividades</t>
  </si>
  <si>
    <t>Comunidades de la zona norte y centro</t>
  </si>
  <si>
    <t xml:space="preserve">Renovacion del Sistema Contable </t>
  </si>
  <si>
    <t xml:space="preserve">CARGO </t>
  </si>
  <si>
    <t xml:space="preserve">REMUNERACION </t>
  </si>
  <si>
    <t>R . ANNUAL</t>
  </si>
  <si>
    <t>A. PATRONAL</t>
  </si>
  <si>
    <t>D.CUARTO</t>
  </si>
  <si>
    <t>D. TERCER</t>
  </si>
  <si>
    <t xml:space="preserve">PRESIDENTE </t>
  </si>
  <si>
    <t>VICEPRESIDENTE</t>
  </si>
  <si>
    <t>VOCAL 1</t>
  </si>
  <si>
    <t>VOCAL 2</t>
  </si>
  <si>
    <t>VOCAL 3</t>
  </si>
  <si>
    <t>TESORERA</t>
  </si>
  <si>
    <t>F. RESERVA</t>
  </si>
  <si>
    <t xml:space="preserve">F. R MENSUAL </t>
  </si>
  <si>
    <t>73,07,01</t>
  </si>
  <si>
    <t>PRESIDENTA GADPR - SANTIAGO DE CALPI</t>
  </si>
  <si>
    <t>VOCAL DEL GADPR - SANTIAGO DE CALPI</t>
  </si>
  <si>
    <t>Lcda. Lourdes Guaman Miñarcaja</t>
  </si>
  <si>
    <t xml:space="preserve">Mejorar la conectividad, producción, productividad y competitividad parroquial agropecuaria, turística y manufacturera con enfoque asociativo comunitario </t>
  </si>
  <si>
    <t>TOTAL PRESUPUESTO AÑO 2024 CALPI</t>
  </si>
  <si>
    <t>ECONÓMICO PRODUCTIVO</t>
  </si>
  <si>
    <t>PLAN OPERATIVO ANUAL  (POA) - AÑO 2024</t>
  </si>
  <si>
    <t>VICEPRESIDENTE DEL GADPR - SANTIAGO DE CALPI</t>
  </si>
  <si>
    <t>Cabecera Parroquia</t>
  </si>
  <si>
    <t>MPLEMENTACION DE BRIGADAS DE SEGURIDADA CIUDADANA</t>
  </si>
  <si>
    <t>INFORME DE PROYECTOS EJECUTADOS Y SALDOS DE ACUERDO AL POA 2023</t>
  </si>
  <si>
    <t xml:space="preserve">SALDO </t>
  </si>
  <si>
    <t xml:space="preserve">OBSERVACION </t>
  </si>
  <si>
    <t xml:space="preserve">EN EJECUCION </t>
  </si>
  <si>
    <t xml:space="preserve">POR EJECUTAR </t>
  </si>
  <si>
    <t>EJECUTADO</t>
  </si>
  <si>
    <t>73.06.06</t>
  </si>
  <si>
    <t xml:space="preserve">NO SE EJECUTO </t>
  </si>
  <si>
    <t>POR EJECUTARSE</t>
  </si>
  <si>
    <t xml:space="preserve">EJECUTADO </t>
  </si>
  <si>
    <t xml:space="preserve">Elaborado </t>
  </si>
  <si>
    <t xml:space="preserve">Ing, Carmen Calderón </t>
  </si>
  <si>
    <t xml:space="preserve">Secretaria - Tesorera GAD  CALPI </t>
  </si>
  <si>
    <t xml:space="preserve">Ing. Frasher Estrella </t>
  </si>
  <si>
    <t xml:space="preserve">Fortalecimiento turistico Adecuacion hospedaje </t>
  </si>
  <si>
    <t xml:space="preserve">Dotación de materiales de construcción contraparte para el proyecto de secretaria de pueblos </t>
  </si>
  <si>
    <t xml:space="preserve">Dotacion de Materiales compra armicos para el barrio las fumarolas </t>
  </si>
  <si>
    <t xml:space="preserve">TECNICO P </t>
  </si>
  <si>
    <t>TECNICA AGROP</t>
  </si>
  <si>
    <t>230,219,73</t>
  </si>
  <si>
    <t xml:space="preserve">corriente </t>
  </si>
  <si>
    <t xml:space="preserve">inversion </t>
  </si>
  <si>
    <t>78200.00</t>
  </si>
  <si>
    <t>arrastres</t>
  </si>
  <si>
    <t xml:space="preserve">ingresos propios </t>
  </si>
  <si>
    <t xml:space="preserve">total inversion </t>
  </si>
  <si>
    <t>Honorarios por contratos juridicos por servicios profesionales.</t>
  </si>
  <si>
    <t>290.040.62</t>
  </si>
  <si>
    <t>Adulto Mayor Contraparte Municipio</t>
  </si>
  <si>
    <t>presupuesto 2024 actual</t>
  </si>
  <si>
    <t>73.08.13</t>
  </si>
  <si>
    <t>1551.01</t>
  </si>
  <si>
    <t xml:space="preserve">Cosytos Judiciales </t>
  </si>
  <si>
    <t>57.02.06</t>
  </si>
  <si>
    <t>200.60</t>
  </si>
  <si>
    <t>TÉCNICO DE PLANIFICACIÓN GADPR CALPI</t>
  </si>
  <si>
    <t xml:space="preserve">Dotación de semillas de varias  especies para las comunidades </t>
  </si>
  <si>
    <t>Dotación de materiales de construcción para la adecuación de espacios publicos en las comunidades y cabecerra parroquial (Chamboloma, Calpi Loma, Nitiluisa, Gaushi, Bayushi San Vicente)</t>
  </si>
  <si>
    <t>Comunidades (por definir)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</si>
</sst>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2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6"/>
      <color theme="1"/>
      <name val="Arial"/>
      <family val="2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9"/>
      <name val="Arial"/>
      <family val="2"/>
    </font>
    <font>
      <sz val="10"/>
      <color theme="1" tint="4.9989318521683403E-2"/>
      <name val="Arial"/>
      <family val="2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b/>
      <sz val="11"/>
      <color theme="1"/>
      <name val="Arial"/>
      <family val="2"/>
    </font>
    <font>
      <sz val="7"/>
      <color theme="1"/>
      <name val="Arial"/>
      <family val="2"/>
    </font>
    <font>
      <sz val="12"/>
      <color theme="1"/>
      <name val="Arial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9" fontId="5" fillId="0" borderId="0" applyFont="0" applyFill="0" applyBorder="0" applyAlignment="0" applyProtection="0"/>
  </cellStyleXfs>
  <cellXfs count="589">
    <xf numFmtId="0" fontId="0" fillId="0" borderId="0" xfId="0"/>
    <xf numFmtId="0" fontId="3" fillId="0" borderId="0" xfId="0" applyFont="1"/>
    <xf numFmtId="9" fontId="3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7" fillId="0" borderId="0" xfId="0" applyFont="1"/>
    <xf numFmtId="9" fontId="7" fillId="0" borderId="0" xfId="0" applyNumberFormat="1" applyFont="1" applyAlignment="1">
      <alignment horizontal="center"/>
    </xf>
    <xf numFmtId="0" fontId="7" fillId="0" borderId="2" xfId="0" applyFont="1" applyBorder="1"/>
    <xf numFmtId="0" fontId="7" fillId="0" borderId="2" xfId="0" applyFont="1" applyBorder="1" applyAlignment="1">
      <alignment horizontal="center"/>
    </xf>
    <xf numFmtId="9" fontId="7" fillId="0" borderId="2" xfId="0" applyNumberFormat="1" applyFont="1" applyBorder="1" applyAlignment="1">
      <alignment horizontal="center"/>
    </xf>
    <xf numFmtId="16" fontId="2" fillId="2" borderId="8" xfId="0" applyNumberFormat="1" applyFont="1" applyFill="1" applyBorder="1" applyAlignment="1">
      <alignment horizontal="center" vertical="center" wrapText="1"/>
    </xf>
    <xf numFmtId="16" fontId="2" fillId="2" borderId="1" xfId="0" applyNumberFormat="1" applyFont="1" applyFill="1" applyBorder="1" applyAlignment="1">
      <alignment horizontal="center" vertical="center" wrapText="1"/>
    </xf>
    <xf numFmtId="9" fontId="2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right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right" vertical="center" wrapText="1"/>
    </xf>
    <xf numFmtId="9" fontId="8" fillId="2" borderId="1" xfId="0" applyNumberFormat="1" applyFont="1" applyFill="1" applyBorder="1" applyAlignment="1">
      <alignment vertical="top" wrapText="1"/>
    </xf>
    <xf numFmtId="0" fontId="8" fillId="2" borderId="1" xfId="0" applyFont="1" applyFill="1" applyBorder="1" applyAlignment="1">
      <alignment vertical="center" wrapText="1"/>
    </xf>
    <xf numFmtId="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top"/>
    </xf>
    <xf numFmtId="0" fontId="10" fillId="0" borderId="0" xfId="0" applyFont="1"/>
    <xf numFmtId="0" fontId="3" fillId="0" borderId="0" xfId="0" applyFont="1" applyAlignment="1">
      <alignment horizontal="center"/>
    </xf>
    <xf numFmtId="0" fontId="2" fillId="2" borderId="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/>
    </xf>
    <xf numFmtId="0" fontId="4" fillId="0" borderId="0" xfId="0" applyFont="1"/>
    <xf numFmtId="0" fontId="13" fillId="0" borderId="0" xfId="0" applyFont="1"/>
    <xf numFmtId="0" fontId="10" fillId="0" borderId="0" xfId="0" applyFont="1" applyAlignment="1">
      <alignment horizontal="center"/>
    </xf>
    <xf numFmtId="9" fontId="10" fillId="0" borderId="0" xfId="0" applyNumberFormat="1" applyFont="1" applyAlignment="1">
      <alignment horizontal="center"/>
    </xf>
    <xf numFmtId="4" fontId="10" fillId="0" borderId="0" xfId="0" applyNumberFormat="1" applyFont="1" applyAlignment="1">
      <alignment horizontal="center"/>
    </xf>
    <xf numFmtId="0" fontId="14" fillId="5" borderId="1" xfId="0" applyFont="1" applyFill="1" applyBorder="1" applyAlignment="1">
      <alignment horizontal="center" vertical="center" wrapText="1"/>
    </xf>
    <xf numFmtId="4" fontId="14" fillId="5" borderId="1" xfId="0" applyNumberFormat="1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13" fillId="2" borderId="0" xfId="0" applyFont="1" applyFill="1"/>
    <xf numFmtId="0" fontId="9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4" fontId="2" fillId="2" borderId="1" xfId="0" applyNumberFormat="1" applyFont="1" applyFill="1" applyBorder="1" applyAlignment="1">
      <alignment vertical="center" wrapText="1"/>
    </xf>
    <xf numFmtId="4" fontId="2" fillId="2" borderId="4" xfId="0" applyNumberFormat="1" applyFont="1" applyFill="1" applyBorder="1" applyAlignment="1">
      <alignment horizontal="center" vertical="center" wrapText="1"/>
    </xf>
    <xf numFmtId="16" fontId="2" fillId="2" borderId="3" xfId="0" applyNumberFormat="1" applyFont="1" applyFill="1" applyBorder="1" applyAlignment="1">
      <alignment horizontal="center" vertical="center" wrapText="1"/>
    </xf>
    <xf numFmtId="9" fontId="2" fillId="2" borderId="3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/>
    </xf>
    <xf numFmtId="16" fontId="9" fillId="2" borderId="1" xfId="0" applyNumberFormat="1" applyFont="1" applyFill="1" applyBorder="1" applyAlignment="1">
      <alignment horizontal="center" vertical="center"/>
    </xf>
    <xf numFmtId="9" fontId="9" fillId="2" borderId="1" xfId="0" applyNumberFormat="1" applyFont="1" applyFill="1" applyBorder="1" applyAlignment="1">
      <alignment horizontal="center" vertical="center"/>
    </xf>
    <xf numFmtId="2" fontId="9" fillId="2" borderId="1" xfId="0" applyNumberFormat="1" applyFont="1" applyFill="1" applyBorder="1" applyAlignment="1">
      <alignment horizontal="center" vertical="center"/>
    </xf>
    <xf numFmtId="16" fontId="9" fillId="2" borderId="3" xfId="0" applyNumberFormat="1" applyFont="1" applyFill="1" applyBorder="1" applyAlignment="1">
      <alignment horizontal="center" vertical="center"/>
    </xf>
    <xf numFmtId="4" fontId="9" fillId="2" borderId="1" xfId="0" applyNumberFormat="1" applyFont="1" applyFill="1" applyBorder="1" applyAlignment="1">
      <alignment horizontal="center" vertical="center"/>
    </xf>
    <xf numFmtId="9" fontId="9" fillId="2" borderId="1" xfId="2" applyFont="1" applyFill="1" applyBorder="1" applyAlignment="1">
      <alignment vertical="center"/>
    </xf>
    <xf numFmtId="9" fontId="9" fillId="2" borderId="1" xfId="0" applyNumberFormat="1" applyFont="1" applyFill="1" applyBorder="1" applyAlignment="1">
      <alignment vertical="center"/>
    </xf>
    <xf numFmtId="2" fontId="9" fillId="2" borderId="1" xfId="0" applyNumberFormat="1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2" fontId="9" fillId="2" borderId="1" xfId="0" applyNumberFormat="1" applyFont="1" applyFill="1" applyBorder="1" applyAlignment="1">
      <alignment vertical="center" wrapText="1"/>
    </xf>
    <xf numFmtId="2" fontId="9" fillId="0" borderId="1" xfId="0" applyNumberFormat="1" applyFont="1" applyBorder="1" applyAlignment="1">
      <alignment vertical="center" wrapText="1"/>
    </xf>
    <xf numFmtId="4" fontId="9" fillId="0" borderId="1" xfId="0" applyNumberFormat="1" applyFont="1" applyBorder="1" applyAlignment="1">
      <alignment horizontal="center" vertical="center"/>
    </xf>
    <xf numFmtId="164" fontId="9" fillId="2" borderId="1" xfId="0" applyNumberFormat="1" applyFont="1" applyFill="1" applyBorder="1" applyAlignment="1">
      <alignment vertical="center" wrapText="1"/>
    </xf>
    <xf numFmtId="0" fontId="18" fillId="2" borderId="1" xfId="0" applyFont="1" applyFill="1" applyBorder="1" applyAlignment="1">
      <alignment horizontal="left" vertical="center" wrapText="1"/>
    </xf>
    <xf numFmtId="9" fontId="9" fillId="2" borderId="1" xfId="2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/>
    </xf>
    <xf numFmtId="0" fontId="4" fillId="0" borderId="13" xfId="0" applyFont="1" applyBorder="1"/>
    <xf numFmtId="0" fontId="17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16" fontId="1" fillId="0" borderId="0" xfId="0" applyNumberFormat="1" applyFont="1" applyAlignment="1">
      <alignment horizontal="center" vertical="center" wrapText="1"/>
    </xf>
    <xf numFmtId="9" fontId="4" fillId="0" borderId="0" xfId="0" applyNumberFormat="1" applyFont="1"/>
    <xf numFmtId="4" fontId="18" fillId="3" borderId="5" xfId="0" applyNumberFormat="1" applyFont="1" applyFill="1" applyBorder="1" applyAlignment="1">
      <alignment horizontal="center" vertical="center"/>
    </xf>
    <xf numFmtId="0" fontId="13" fillId="0" borderId="13" xfId="0" applyFont="1" applyBorder="1"/>
    <xf numFmtId="0" fontId="18" fillId="0" borderId="0" xfId="0" applyFont="1" applyAlignment="1">
      <alignment vertical="center" wrapText="1"/>
    </xf>
    <xf numFmtId="0" fontId="13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9" fontId="13" fillId="0" borderId="0" xfId="0" applyNumberFormat="1" applyFont="1"/>
    <xf numFmtId="4" fontId="17" fillId="0" borderId="0" xfId="0" applyNumberFormat="1" applyFont="1" applyAlignment="1">
      <alignment horizontal="center"/>
    </xf>
    <xf numFmtId="4" fontId="19" fillId="0" borderId="11" xfId="0" applyNumberFormat="1" applyFont="1" applyBorder="1"/>
    <xf numFmtId="0" fontId="18" fillId="0" borderId="13" xfId="0" applyFont="1" applyBorder="1"/>
    <xf numFmtId="0" fontId="18" fillId="0" borderId="0" xfId="0" applyFont="1"/>
    <xf numFmtId="0" fontId="10" fillId="2" borderId="0" xfId="0" applyFont="1" applyFill="1" applyAlignment="1">
      <alignment horizontal="left"/>
    </xf>
    <xf numFmtId="4" fontId="10" fillId="2" borderId="0" xfId="0" applyNumberFormat="1" applyFont="1" applyFill="1"/>
    <xf numFmtId="4" fontId="10" fillId="2" borderId="0" xfId="0" applyNumberFormat="1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9" fontId="10" fillId="2" borderId="0" xfId="0" applyNumberFormat="1" applyFont="1" applyFill="1" applyAlignment="1">
      <alignment horizontal="left"/>
    </xf>
    <xf numFmtId="4" fontId="10" fillId="2" borderId="0" xfId="0" applyNumberFormat="1" applyFont="1" applyFill="1" applyAlignment="1">
      <alignment horizontal="left"/>
    </xf>
    <xf numFmtId="0" fontId="10" fillId="0" borderId="0" xfId="0" applyFont="1" applyAlignment="1">
      <alignment horizontal="left" vertical="center"/>
    </xf>
    <xf numFmtId="0" fontId="18" fillId="2" borderId="0" xfId="0" applyFont="1" applyFill="1" applyAlignment="1">
      <alignment horizontal="center"/>
    </xf>
    <xf numFmtId="9" fontId="18" fillId="2" borderId="0" xfId="0" applyNumberFormat="1" applyFont="1" applyFill="1" applyAlignment="1">
      <alignment horizontal="left"/>
    </xf>
    <xf numFmtId="0" fontId="18" fillId="2" borderId="0" xfId="0" applyFont="1" applyFill="1" applyAlignment="1">
      <alignment horizontal="left"/>
    </xf>
    <xf numFmtId="4" fontId="18" fillId="2" borderId="0" xfId="0" applyNumberFormat="1" applyFont="1" applyFill="1" applyAlignment="1">
      <alignment horizontal="center"/>
    </xf>
    <xf numFmtId="4" fontId="18" fillId="2" borderId="0" xfId="0" applyNumberFormat="1" applyFont="1" applyFill="1" applyAlignment="1">
      <alignment horizontal="center" vertical="center"/>
    </xf>
    <xf numFmtId="0" fontId="20" fillId="0" borderId="13" xfId="0" applyFont="1" applyBorder="1"/>
    <xf numFmtId="0" fontId="20" fillId="0" borderId="0" xfId="0" applyFont="1"/>
    <xf numFmtId="0" fontId="20" fillId="0" borderId="0" xfId="0" applyFont="1" applyAlignment="1">
      <alignment horizontal="left"/>
    </xf>
    <xf numFmtId="0" fontId="20" fillId="0" borderId="0" xfId="0" applyFont="1" applyAlignment="1">
      <alignment horizontal="center"/>
    </xf>
    <xf numFmtId="4" fontId="10" fillId="2" borderId="11" xfId="0" applyNumberFormat="1" applyFont="1" applyFill="1" applyBorder="1" applyAlignment="1">
      <alignment horizontal="center"/>
    </xf>
    <xf numFmtId="0" fontId="10" fillId="0" borderId="13" xfId="0" applyFont="1" applyBorder="1"/>
    <xf numFmtId="4" fontId="13" fillId="0" borderId="0" xfId="0" applyNumberFormat="1" applyFont="1"/>
    <xf numFmtId="9" fontId="20" fillId="0" borderId="0" xfId="0" applyNumberFormat="1" applyFont="1"/>
    <xf numFmtId="9" fontId="10" fillId="2" borderId="0" xfId="0" applyNumberFormat="1" applyFont="1" applyFill="1"/>
    <xf numFmtId="0" fontId="10" fillId="2" borderId="0" xfId="0" applyFont="1" applyFill="1"/>
    <xf numFmtId="4" fontId="20" fillId="0" borderId="0" xfId="0" applyNumberFormat="1" applyFont="1"/>
    <xf numFmtId="0" fontId="20" fillId="0" borderId="11" xfId="0" applyFont="1" applyBorder="1"/>
    <xf numFmtId="4" fontId="20" fillId="0" borderId="0" xfId="0" applyNumberFormat="1" applyFont="1" applyAlignment="1">
      <alignment horizontal="center"/>
    </xf>
    <xf numFmtId="9" fontId="20" fillId="0" borderId="0" xfId="0" applyNumberFormat="1" applyFont="1" applyAlignment="1">
      <alignment horizontal="center"/>
    </xf>
    <xf numFmtId="0" fontId="20" fillId="0" borderId="6" xfId="0" applyFont="1" applyBorder="1"/>
    <xf numFmtId="0" fontId="20" fillId="0" borderId="2" xfId="0" applyFont="1" applyBorder="1"/>
    <xf numFmtId="0" fontId="10" fillId="0" borderId="2" xfId="0" applyFont="1" applyBorder="1"/>
    <xf numFmtId="4" fontId="20" fillId="0" borderId="2" xfId="0" applyNumberFormat="1" applyFont="1" applyBorder="1" applyAlignment="1">
      <alignment horizontal="center"/>
    </xf>
    <xf numFmtId="0" fontId="20" fillId="0" borderId="7" xfId="0" applyFont="1" applyBorder="1"/>
    <xf numFmtId="4" fontId="13" fillId="0" borderId="0" xfId="0" applyNumberFormat="1" applyFont="1" applyAlignment="1">
      <alignment horizontal="center"/>
    </xf>
    <xf numFmtId="0" fontId="19" fillId="0" borderId="0" xfId="0" applyFont="1"/>
    <xf numFmtId="9" fontId="13" fillId="0" borderId="0" xfId="0" applyNumberFormat="1" applyFont="1" applyAlignment="1">
      <alignment horizontal="center"/>
    </xf>
    <xf numFmtId="0" fontId="18" fillId="0" borderId="0" xfId="0" applyFont="1" applyAlignment="1">
      <alignment horizontal="center"/>
    </xf>
    <xf numFmtId="165" fontId="9" fillId="0" borderId="1" xfId="0" applyNumberFormat="1" applyFont="1" applyBorder="1" applyAlignment="1">
      <alignment horizontal="right" vertical="center" wrapText="1"/>
    </xf>
    <xf numFmtId="0" fontId="9" fillId="2" borderId="1" xfId="0" applyFont="1" applyFill="1" applyBorder="1" applyAlignment="1">
      <alignment horizontal="left" vertical="top" wrapText="1"/>
    </xf>
    <xf numFmtId="2" fontId="4" fillId="0" borderId="11" xfId="0" applyNumberFormat="1" applyFont="1" applyBorder="1"/>
    <xf numFmtId="16" fontId="9" fillId="2" borderId="3" xfId="0" applyNumberFormat="1" applyFont="1" applyFill="1" applyBorder="1" applyAlignment="1">
      <alignment horizontal="center" vertical="center" wrapText="1"/>
    </xf>
    <xf numFmtId="9" fontId="9" fillId="2" borderId="3" xfId="0" applyNumberFormat="1" applyFont="1" applyFill="1" applyBorder="1" applyAlignment="1">
      <alignment horizontal="center" vertical="center" wrapText="1"/>
    </xf>
    <xf numFmtId="4" fontId="9" fillId="2" borderId="3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/>
    <xf numFmtId="4" fontId="13" fillId="2" borderId="0" xfId="0" applyNumberFormat="1" applyFont="1" applyFill="1"/>
    <xf numFmtId="2" fontId="9" fillId="0" borderId="1" xfId="0" applyNumberFormat="1" applyFont="1" applyBorder="1" applyAlignment="1">
      <alignment horizontal="center" vertical="center"/>
    </xf>
    <xf numFmtId="0" fontId="14" fillId="5" borderId="1" xfId="0" applyFont="1" applyFill="1" applyBorder="1" applyAlignment="1">
      <alignment horizontal="left" vertical="center" wrapText="1"/>
    </xf>
    <xf numFmtId="0" fontId="18" fillId="2" borderId="1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left"/>
    </xf>
    <xf numFmtId="0" fontId="9" fillId="0" borderId="1" xfId="0" applyFont="1" applyBorder="1" applyAlignment="1">
      <alignment horizontal="left"/>
    </xf>
    <xf numFmtId="0" fontId="9" fillId="2" borderId="1" xfId="0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0" fillId="0" borderId="0" xfId="0" applyFont="1" applyAlignment="1">
      <alignment horizontal="left"/>
    </xf>
    <xf numFmtId="0" fontId="20" fillId="0" borderId="0" xfId="0" applyFont="1" applyAlignment="1">
      <alignment horizontal="left" vertical="center"/>
    </xf>
    <xf numFmtId="0" fontId="20" fillId="0" borderId="2" xfId="0" applyFont="1" applyBorder="1" applyAlignment="1">
      <alignment horizontal="left" vertical="center"/>
    </xf>
    <xf numFmtId="0" fontId="17" fillId="0" borderId="0" xfId="0" applyFont="1" applyAlignment="1">
      <alignment horizontal="left" vertical="center"/>
    </xf>
    <xf numFmtId="2" fontId="13" fillId="0" borderId="0" xfId="0" applyNumberFormat="1" applyFont="1" applyAlignment="1">
      <alignment horizontal="center" vertical="center"/>
    </xf>
    <xf numFmtId="4" fontId="13" fillId="7" borderId="8" xfId="0" applyNumberFormat="1" applyFont="1" applyFill="1" applyBorder="1"/>
    <xf numFmtId="0" fontId="9" fillId="2" borderId="16" xfId="0" applyFont="1" applyFill="1" applyBorder="1" applyAlignment="1">
      <alignment horizontal="center" vertical="center" wrapText="1"/>
    </xf>
    <xf numFmtId="0" fontId="9" fillId="2" borderId="24" xfId="0" applyFont="1" applyFill="1" applyBorder="1" applyAlignment="1">
      <alignment horizontal="left" vertical="center" wrapText="1"/>
    </xf>
    <xf numFmtId="0" fontId="9" fillId="2" borderId="24" xfId="0" applyFont="1" applyFill="1" applyBorder="1" applyAlignment="1">
      <alignment horizontal="center" vertical="center"/>
    </xf>
    <xf numFmtId="16" fontId="9" fillId="2" borderId="24" xfId="0" applyNumberFormat="1" applyFont="1" applyFill="1" applyBorder="1" applyAlignment="1">
      <alignment horizontal="center" vertical="center"/>
    </xf>
    <xf numFmtId="9" fontId="9" fillId="2" borderId="24" xfId="0" applyNumberFormat="1" applyFont="1" applyFill="1" applyBorder="1" applyAlignment="1">
      <alignment horizontal="center" vertical="center"/>
    </xf>
    <xf numFmtId="2" fontId="9" fillId="2" borderId="24" xfId="0" applyNumberFormat="1" applyFont="1" applyFill="1" applyBorder="1" applyAlignment="1">
      <alignment horizontal="center" vertical="center"/>
    </xf>
    <xf numFmtId="4" fontId="2" fillId="2" borderId="24" xfId="0" applyNumberFormat="1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left" vertical="center" wrapText="1"/>
    </xf>
    <xf numFmtId="16" fontId="9" fillId="2" borderId="17" xfId="0" applyNumberFormat="1" applyFont="1" applyFill="1" applyBorder="1" applyAlignment="1">
      <alignment horizontal="center" vertical="center"/>
    </xf>
    <xf numFmtId="9" fontId="9" fillId="2" borderId="17" xfId="0" applyNumberFormat="1" applyFont="1" applyFill="1" applyBorder="1" applyAlignment="1">
      <alignment horizontal="center" vertical="center"/>
    </xf>
    <xf numFmtId="2" fontId="9" fillId="2" borderId="17" xfId="0" applyNumberFormat="1" applyFont="1" applyFill="1" applyBorder="1" applyAlignment="1">
      <alignment horizontal="center" vertical="center"/>
    </xf>
    <xf numFmtId="4" fontId="9" fillId="2" borderId="17" xfId="0" applyNumberFormat="1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 wrapText="1"/>
    </xf>
    <xf numFmtId="0" fontId="9" fillId="2" borderId="24" xfId="0" applyFont="1" applyFill="1" applyBorder="1" applyAlignment="1">
      <alignment horizontal="center" vertical="center" wrapText="1"/>
    </xf>
    <xf numFmtId="16" fontId="2" fillId="2" borderId="24" xfId="0" applyNumberFormat="1" applyFont="1" applyFill="1" applyBorder="1" applyAlignment="1">
      <alignment horizontal="center" vertical="center" wrapText="1"/>
    </xf>
    <xf numFmtId="9" fontId="9" fillId="2" borderId="24" xfId="2" applyFont="1" applyFill="1" applyBorder="1" applyAlignment="1">
      <alignment vertical="center"/>
    </xf>
    <xf numFmtId="2" fontId="9" fillId="2" borderId="24" xfId="0" applyNumberFormat="1" applyFont="1" applyFill="1" applyBorder="1" applyAlignment="1">
      <alignment vertical="center"/>
    </xf>
    <xf numFmtId="4" fontId="9" fillId="2" borderId="24" xfId="0" applyNumberFormat="1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left" vertical="center" wrapText="1"/>
    </xf>
    <xf numFmtId="0" fontId="2" fillId="2" borderId="17" xfId="0" applyFont="1" applyFill="1" applyBorder="1" applyAlignment="1">
      <alignment horizontal="center" vertical="center" wrapText="1"/>
    </xf>
    <xf numFmtId="9" fontId="2" fillId="2" borderId="17" xfId="2" applyFont="1" applyFill="1" applyBorder="1" applyAlignment="1">
      <alignment vertical="center"/>
    </xf>
    <xf numFmtId="2" fontId="2" fillId="2" borderId="16" xfId="0" applyNumberFormat="1" applyFont="1" applyFill="1" applyBorder="1" applyAlignment="1">
      <alignment vertical="center"/>
    </xf>
    <xf numFmtId="0" fontId="2" fillId="2" borderId="24" xfId="0" applyFont="1" applyFill="1" applyBorder="1" applyAlignment="1">
      <alignment horizontal="left" vertical="center" wrapText="1"/>
    </xf>
    <xf numFmtId="0" fontId="2" fillId="2" borderId="24" xfId="0" applyFont="1" applyFill="1" applyBorder="1" applyAlignment="1">
      <alignment horizontal="center" vertical="center"/>
    </xf>
    <xf numFmtId="4" fontId="2" fillId="2" borderId="24" xfId="0" applyNumberFormat="1" applyFont="1" applyFill="1" applyBorder="1" applyAlignment="1">
      <alignment horizontal="center" vertical="center"/>
    </xf>
    <xf numFmtId="4" fontId="13" fillId="7" borderId="8" xfId="0" applyNumberFormat="1" applyFont="1" applyFill="1" applyBorder="1" applyAlignment="1">
      <alignment vertical="center"/>
    </xf>
    <xf numFmtId="0" fontId="2" fillId="2" borderId="17" xfId="0" applyFont="1" applyFill="1" applyBorder="1" applyAlignment="1">
      <alignment horizontal="left" vertical="top" wrapText="1"/>
    </xf>
    <xf numFmtId="16" fontId="2" fillId="2" borderId="17" xfId="0" applyNumberFormat="1" applyFont="1" applyFill="1" applyBorder="1" applyAlignment="1">
      <alignment horizontal="center" vertical="center" wrapText="1"/>
    </xf>
    <xf numFmtId="9" fontId="9" fillId="2" borderId="17" xfId="0" applyNumberFormat="1" applyFont="1" applyFill="1" applyBorder="1" applyAlignment="1">
      <alignment vertical="center"/>
    </xf>
    <xf numFmtId="0" fontId="9" fillId="2" borderId="28" xfId="0" applyFont="1" applyFill="1" applyBorder="1" applyAlignment="1">
      <alignment horizontal="center" vertical="center" wrapText="1"/>
    </xf>
    <xf numFmtId="0" fontId="9" fillId="2" borderId="30" xfId="0" applyFont="1" applyFill="1" applyBorder="1" applyAlignment="1">
      <alignment horizontal="center" vertical="center" wrapText="1"/>
    </xf>
    <xf numFmtId="0" fontId="9" fillId="2" borderId="32" xfId="0" applyFont="1" applyFill="1" applyBorder="1" applyAlignment="1">
      <alignment horizontal="center" vertical="center" wrapText="1"/>
    </xf>
    <xf numFmtId="9" fontId="9" fillId="2" borderId="24" xfId="2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/>
    </xf>
    <xf numFmtId="9" fontId="9" fillId="2" borderId="17" xfId="2" applyFont="1" applyFill="1" applyBorder="1" applyAlignment="1">
      <alignment horizontal="center" vertical="center"/>
    </xf>
    <xf numFmtId="4" fontId="9" fillId="0" borderId="17" xfId="0" applyNumberFormat="1" applyFont="1" applyBorder="1" applyAlignment="1">
      <alignment horizontal="center" vertical="center"/>
    </xf>
    <xf numFmtId="3" fontId="13" fillId="7" borderId="8" xfId="0" applyNumberFormat="1" applyFont="1" applyFill="1" applyBorder="1" applyAlignment="1">
      <alignment vertical="center"/>
    </xf>
    <xf numFmtId="165" fontId="9" fillId="0" borderId="3" xfId="0" applyNumberFormat="1" applyFont="1" applyBorder="1" applyAlignment="1">
      <alignment horizontal="right" vertical="center" wrapText="1"/>
    </xf>
    <xf numFmtId="0" fontId="6" fillId="2" borderId="5" xfId="0" applyFont="1" applyFill="1" applyBorder="1" applyAlignment="1">
      <alignment horizontal="left" vertical="center" wrapText="1"/>
    </xf>
    <xf numFmtId="2" fontId="2" fillId="2" borderId="5" xfId="0" applyNumberFormat="1" applyFont="1" applyFill="1" applyBorder="1" applyAlignment="1">
      <alignment vertical="center" wrapText="1"/>
    </xf>
    <xf numFmtId="4" fontId="13" fillId="7" borderId="7" xfId="0" applyNumberFormat="1" applyFont="1" applyFill="1" applyBorder="1"/>
    <xf numFmtId="0" fontId="13" fillId="0" borderId="1" xfId="0" applyFont="1" applyBorder="1"/>
    <xf numFmtId="0" fontId="9" fillId="2" borderId="26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horizontal="center" vertical="center" wrapText="1"/>
    </xf>
    <xf numFmtId="4" fontId="9" fillId="0" borderId="3" xfId="0" applyNumberFormat="1" applyFont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9" fontId="9" fillId="2" borderId="3" xfId="0" applyNumberFormat="1" applyFont="1" applyFill="1" applyBorder="1" applyAlignment="1">
      <alignment vertical="center"/>
    </xf>
    <xf numFmtId="2" fontId="9" fillId="0" borderId="3" xfId="0" applyNumberFormat="1" applyFont="1" applyBorder="1" applyAlignment="1">
      <alignment vertical="center"/>
    </xf>
    <xf numFmtId="0" fontId="13" fillId="2" borderId="8" xfId="0" applyFont="1" applyFill="1" applyBorder="1"/>
    <xf numFmtId="0" fontId="13" fillId="2" borderId="24" xfId="0" applyFont="1" applyFill="1" applyBorder="1"/>
    <xf numFmtId="9" fontId="9" fillId="2" borderId="24" xfId="0" applyNumberFormat="1" applyFont="1" applyFill="1" applyBorder="1" applyAlignment="1">
      <alignment horizontal="center" vertical="center" wrapText="1"/>
    </xf>
    <xf numFmtId="165" fontId="9" fillId="0" borderId="24" xfId="0" applyNumberFormat="1" applyFont="1" applyBorder="1" applyAlignment="1">
      <alignment horizontal="right" vertical="center" wrapText="1"/>
    </xf>
    <xf numFmtId="4" fontId="9" fillId="2" borderId="24" xfId="0" applyNumberFormat="1" applyFont="1" applyFill="1" applyBorder="1" applyAlignment="1">
      <alignment horizontal="center" vertical="center" wrapText="1"/>
    </xf>
    <xf numFmtId="1" fontId="9" fillId="0" borderId="1" xfId="0" applyNumberFormat="1" applyFont="1" applyBorder="1" applyAlignment="1">
      <alignment vertical="center" wrapText="1"/>
    </xf>
    <xf numFmtId="1" fontId="9" fillId="2" borderId="1" xfId="0" applyNumberFormat="1" applyFont="1" applyFill="1" applyBorder="1" applyAlignment="1">
      <alignment vertical="center"/>
    </xf>
    <xf numFmtId="0" fontId="13" fillId="2" borderId="24" xfId="0" applyFont="1" applyFill="1" applyBorder="1" applyAlignment="1">
      <alignment horizontal="center" vertical="center"/>
    </xf>
    <xf numFmtId="9" fontId="9" fillId="2" borderId="24" xfId="0" applyNumberFormat="1" applyFont="1" applyFill="1" applyBorder="1" applyAlignment="1">
      <alignment vertical="center"/>
    </xf>
    <xf numFmtId="4" fontId="9" fillId="0" borderId="24" xfId="0" applyNumberFormat="1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center" wrapText="1"/>
    </xf>
    <xf numFmtId="0" fontId="6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16" fontId="2" fillId="2" borderId="0" xfId="0" applyNumberFormat="1" applyFont="1" applyFill="1" applyAlignment="1">
      <alignment horizontal="center" vertical="center" wrapText="1"/>
    </xf>
    <xf numFmtId="9" fontId="2" fillId="2" borderId="0" xfId="0" applyNumberFormat="1" applyFont="1" applyFill="1" applyAlignment="1">
      <alignment horizontal="center" vertical="center" wrapText="1"/>
    </xf>
    <xf numFmtId="4" fontId="2" fillId="2" borderId="0" xfId="0" applyNumberFormat="1" applyFont="1" applyFill="1" applyAlignment="1">
      <alignment horizontal="right" vertical="center" wrapText="1"/>
    </xf>
    <xf numFmtId="9" fontId="2" fillId="2" borderId="0" xfId="0" applyNumberFormat="1" applyFont="1" applyFill="1" applyAlignment="1">
      <alignment vertical="top" wrapText="1"/>
    </xf>
    <xf numFmtId="0" fontId="2" fillId="2" borderId="0" xfId="0" applyFont="1" applyFill="1" applyAlignment="1">
      <alignment vertical="center" wrapText="1"/>
    </xf>
    <xf numFmtId="4" fontId="6" fillId="6" borderId="3" xfId="0" applyNumberFormat="1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15" fillId="2" borderId="4" xfId="0" applyFont="1" applyFill="1" applyBorder="1" applyAlignment="1">
      <alignment horizontal="center" vertical="center" wrapText="1"/>
    </xf>
    <xf numFmtId="16" fontId="9" fillId="2" borderId="5" xfId="0" applyNumberFormat="1" applyFont="1" applyFill="1" applyBorder="1" applyAlignment="1">
      <alignment horizontal="center" vertical="center" wrapText="1"/>
    </xf>
    <xf numFmtId="9" fontId="9" fillId="2" borderId="5" xfId="0" applyNumberFormat="1" applyFont="1" applyFill="1" applyBorder="1" applyAlignment="1">
      <alignment horizontal="center" vertical="center" wrapText="1"/>
    </xf>
    <xf numFmtId="165" fontId="9" fillId="0" borderId="5" xfId="0" applyNumberFormat="1" applyFont="1" applyBorder="1" applyAlignment="1">
      <alignment horizontal="right" vertical="center" wrapText="1"/>
    </xf>
    <xf numFmtId="4" fontId="9" fillId="2" borderId="5" xfId="0" applyNumberFormat="1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/>
    </xf>
    <xf numFmtId="0" fontId="10" fillId="4" borderId="13" xfId="0" applyFont="1" applyFill="1" applyBorder="1" applyAlignment="1">
      <alignment horizontal="center"/>
    </xf>
    <xf numFmtId="0" fontId="10" fillId="4" borderId="0" xfId="0" applyFont="1" applyFill="1" applyAlignment="1">
      <alignment horizontal="center"/>
    </xf>
    <xf numFmtId="0" fontId="10" fillId="4" borderId="6" xfId="0" applyFont="1" applyFill="1" applyBorder="1" applyAlignment="1">
      <alignment horizontal="center"/>
    </xf>
    <xf numFmtId="0" fontId="10" fillId="4" borderId="2" xfId="0" applyFont="1" applyFill="1" applyBorder="1" applyAlignment="1">
      <alignment horizontal="center"/>
    </xf>
    <xf numFmtId="0" fontId="10" fillId="4" borderId="7" xfId="0" applyFont="1" applyFill="1" applyBorder="1" applyAlignment="1">
      <alignment horizontal="center"/>
    </xf>
    <xf numFmtId="0" fontId="15" fillId="2" borderId="24" xfId="0" applyFont="1" applyFill="1" applyBorder="1" applyAlignment="1">
      <alignment horizontal="center" vertical="center" wrapText="1"/>
    </xf>
    <xf numFmtId="16" fontId="9" fillId="2" borderId="24" xfId="0" applyNumberFormat="1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left" vertical="center" wrapText="1"/>
    </xf>
    <xf numFmtId="16" fontId="9" fillId="2" borderId="17" xfId="0" applyNumberFormat="1" applyFont="1" applyFill="1" applyBorder="1" applyAlignment="1">
      <alignment horizontal="center" vertical="center" wrapText="1"/>
    </xf>
    <xf numFmtId="9" fontId="9" fillId="2" borderId="17" xfId="0" applyNumberFormat="1" applyFont="1" applyFill="1" applyBorder="1" applyAlignment="1">
      <alignment horizontal="center" vertical="center" wrapText="1"/>
    </xf>
    <xf numFmtId="165" fontId="9" fillId="0" borderId="17" xfId="0" applyNumberFormat="1" applyFont="1" applyBorder="1" applyAlignment="1">
      <alignment horizontal="right" vertical="center" wrapText="1"/>
    </xf>
    <xf numFmtId="0" fontId="6" fillId="8" borderId="17" xfId="0" applyFont="1" applyFill="1" applyBorder="1" applyAlignment="1">
      <alignment horizontal="left" vertical="center" wrapText="1"/>
    </xf>
    <xf numFmtId="0" fontId="20" fillId="0" borderId="2" xfId="0" applyFont="1" applyBorder="1" applyAlignment="1">
      <alignment horizontal="center"/>
    </xf>
    <xf numFmtId="0" fontId="15" fillId="2" borderId="16" xfId="0" applyFont="1" applyFill="1" applyBorder="1" applyAlignment="1">
      <alignment horizontal="center" vertical="center" wrapText="1"/>
    </xf>
    <xf numFmtId="4" fontId="2" fillId="9" borderId="1" xfId="0" applyNumberFormat="1" applyFont="1" applyFill="1" applyBorder="1" applyAlignment="1">
      <alignment horizontal="right" vertical="center" wrapText="1"/>
    </xf>
    <xf numFmtId="0" fontId="9" fillId="9" borderId="1" xfId="0" applyFont="1" applyFill="1" applyBorder="1" applyAlignment="1">
      <alignment horizontal="right" vertical="center"/>
    </xf>
    <xf numFmtId="0" fontId="2" fillId="9" borderId="8" xfId="0" applyFont="1" applyFill="1" applyBorder="1" applyAlignment="1">
      <alignment horizontal="left" vertical="center" wrapText="1"/>
    </xf>
    <xf numFmtId="0" fontId="21" fillId="0" borderId="0" xfId="0" applyFont="1"/>
    <xf numFmtId="0" fontId="22" fillId="0" borderId="0" xfId="0" applyFont="1"/>
    <xf numFmtId="2" fontId="21" fillId="0" borderId="0" xfId="0" applyNumberFormat="1" applyFont="1"/>
    <xf numFmtId="2" fontId="22" fillId="0" borderId="0" xfId="0" applyNumberFormat="1" applyFont="1"/>
    <xf numFmtId="4" fontId="6" fillId="7" borderId="3" xfId="0" applyNumberFormat="1" applyFont="1" applyFill="1" applyBorder="1" applyAlignment="1">
      <alignment horizontal="center" vertical="center" wrapText="1"/>
    </xf>
    <xf numFmtId="4" fontId="18" fillId="10" borderId="1" xfId="0" applyNumberFormat="1" applyFont="1" applyFill="1" applyBorder="1" applyAlignment="1">
      <alignment horizontal="center" vertical="center"/>
    </xf>
    <xf numFmtId="0" fontId="18" fillId="11" borderId="1" xfId="0" applyFont="1" applyFill="1" applyBorder="1" applyAlignment="1">
      <alignment horizontal="left" vertical="center" wrapText="1"/>
    </xf>
    <xf numFmtId="0" fontId="18" fillId="11" borderId="17" xfId="0" applyFont="1" applyFill="1" applyBorder="1" applyAlignment="1">
      <alignment horizontal="left" vertical="top" wrapText="1"/>
    </xf>
    <xf numFmtId="0" fontId="18" fillId="11" borderId="1" xfId="0" applyFont="1" applyFill="1" applyBorder="1" applyAlignment="1">
      <alignment horizontal="left" vertical="top" wrapText="1"/>
    </xf>
    <xf numFmtId="0" fontId="6" fillId="11" borderId="1" xfId="0" applyFont="1" applyFill="1" applyBorder="1" applyAlignment="1">
      <alignment horizontal="left" vertical="center" wrapText="1"/>
    </xf>
    <xf numFmtId="0" fontId="14" fillId="10" borderId="1" xfId="0" applyFont="1" applyFill="1" applyBorder="1" applyAlignment="1">
      <alignment horizontal="center" vertical="center" wrapText="1"/>
    </xf>
    <xf numFmtId="4" fontId="14" fillId="10" borderId="1" xfId="0" applyNumberFormat="1" applyFont="1" applyFill="1" applyBorder="1" applyAlignment="1">
      <alignment horizontal="center" vertical="center" wrapText="1"/>
    </xf>
    <xf numFmtId="0" fontId="7" fillId="11" borderId="43" xfId="0" applyFont="1" applyFill="1" applyBorder="1" applyAlignment="1">
      <alignment horizontal="center" vertical="center" wrapText="1"/>
    </xf>
    <xf numFmtId="2" fontId="9" fillId="2" borderId="3" xfId="0" applyNumberFormat="1" applyFont="1" applyFill="1" applyBorder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6" fillId="10" borderId="1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23" fillId="2" borderId="8" xfId="0" applyFont="1" applyFill="1" applyBorder="1" applyAlignment="1">
      <alignment horizontal="left" vertical="center" wrapText="1"/>
    </xf>
    <xf numFmtId="0" fontId="23" fillId="2" borderId="0" xfId="0" applyFont="1" applyFill="1" applyAlignment="1">
      <alignment horizontal="left" vertical="center" wrapText="1"/>
    </xf>
    <xf numFmtId="0" fontId="23" fillId="2" borderId="41" xfId="0" applyFont="1" applyFill="1" applyBorder="1" applyAlignment="1">
      <alignment horizontal="left" vertical="center" wrapText="1"/>
    </xf>
    <xf numFmtId="0" fontId="23" fillId="2" borderId="24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2" borderId="24" xfId="0" applyFont="1" applyFill="1" applyBorder="1" applyAlignment="1">
      <alignment horizontal="left" vertical="center" wrapText="1"/>
    </xf>
    <xf numFmtId="0" fontId="23" fillId="2" borderId="1" xfId="0" applyFont="1" applyFill="1" applyBorder="1" applyAlignment="1">
      <alignment horizontal="left" vertical="center" wrapText="1"/>
    </xf>
    <xf numFmtId="0" fontId="23" fillId="2" borderId="3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/>
    </xf>
    <xf numFmtId="0" fontId="13" fillId="0" borderId="1" xfId="0" applyFont="1" applyBorder="1" applyAlignment="1">
      <alignment horizontal="left"/>
    </xf>
    <xf numFmtId="0" fontId="13" fillId="2" borderId="1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left" vertical="top" wrapText="1"/>
    </xf>
    <xf numFmtId="0" fontId="13" fillId="0" borderId="0" xfId="0" applyFont="1" applyAlignment="1">
      <alignment horizontal="left" vertical="center" wrapText="1"/>
    </xf>
    <xf numFmtId="0" fontId="18" fillId="4" borderId="13" xfId="0" applyFont="1" applyFill="1" applyBorder="1" applyAlignment="1">
      <alignment horizontal="center"/>
    </xf>
    <xf numFmtId="0" fontId="18" fillId="4" borderId="6" xfId="0" applyFont="1" applyFill="1" applyBorder="1" applyAlignment="1">
      <alignment horizontal="center"/>
    </xf>
    <xf numFmtId="0" fontId="18" fillId="0" borderId="0" xfId="0" applyFont="1" applyAlignment="1">
      <alignment horizontal="left"/>
    </xf>
    <xf numFmtId="0" fontId="13" fillId="0" borderId="2" xfId="0" applyFont="1" applyBorder="1" applyAlignment="1">
      <alignment horizontal="left" vertical="center"/>
    </xf>
    <xf numFmtId="0" fontId="9" fillId="2" borderId="4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16" fontId="2" fillId="2" borderId="16" xfId="0" applyNumberFormat="1" applyFont="1" applyFill="1" applyBorder="1" applyAlignment="1">
      <alignment horizontal="center" vertical="center" wrapText="1"/>
    </xf>
    <xf numFmtId="4" fontId="9" fillId="2" borderId="3" xfId="0" applyNumberFormat="1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3" fillId="2" borderId="4" xfId="0" applyFont="1" applyFill="1" applyBorder="1" applyAlignment="1">
      <alignment horizontal="left" vertical="center" wrapText="1"/>
    </xf>
    <xf numFmtId="16" fontId="9" fillId="2" borderId="4" xfId="0" applyNumberFormat="1" applyFont="1" applyFill="1" applyBorder="1" applyAlignment="1">
      <alignment horizontal="center" vertical="center" wrapText="1"/>
    </xf>
    <xf numFmtId="9" fontId="9" fillId="2" borderId="4" xfId="0" applyNumberFormat="1" applyFont="1" applyFill="1" applyBorder="1" applyAlignment="1">
      <alignment horizontal="center" vertical="center" wrapText="1"/>
    </xf>
    <xf numFmtId="165" fontId="9" fillId="0" borderId="4" xfId="0" applyNumberFormat="1" applyFont="1" applyBorder="1" applyAlignment="1">
      <alignment horizontal="right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17" xfId="0" applyFont="1" applyFill="1" applyBorder="1" applyAlignment="1">
      <alignment horizontal="center" vertical="center" wrapText="1"/>
    </xf>
    <xf numFmtId="0" fontId="23" fillId="2" borderId="17" xfId="0" applyFont="1" applyFill="1" applyBorder="1" applyAlignment="1">
      <alignment horizontal="left" vertical="center" wrapText="1"/>
    </xf>
    <xf numFmtId="4" fontId="14" fillId="5" borderId="8" xfId="0" applyNumberFormat="1" applyFont="1" applyFill="1" applyBorder="1" applyAlignment="1">
      <alignment horizontal="center" vertical="center" wrapText="1"/>
    </xf>
    <xf numFmtId="165" fontId="9" fillId="2" borderId="24" xfId="0" applyNumberFormat="1" applyFont="1" applyFill="1" applyBorder="1" applyAlignment="1">
      <alignment horizontal="right" vertical="center" wrapText="1"/>
    </xf>
    <xf numFmtId="0" fontId="9" fillId="9" borderId="24" xfId="0" applyFont="1" applyFill="1" applyBorder="1" applyAlignment="1">
      <alignment horizontal="center" vertical="center"/>
    </xf>
    <xf numFmtId="16" fontId="9" fillId="9" borderId="24" xfId="0" applyNumberFormat="1" applyFont="1" applyFill="1" applyBorder="1" applyAlignment="1">
      <alignment horizontal="center" vertical="center"/>
    </xf>
    <xf numFmtId="2" fontId="9" fillId="9" borderId="24" xfId="0" applyNumberFormat="1" applyFont="1" applyFill="1" applyBorder="1" applyAlignment="1">
      <alignment horizontal="center" vertical="center"/>
    </xf>
    <xf numFmtId="4" fontId="2" fillId="9" borderId="24" xfId="0" applyNumberFormat="1" applyFont="1" applyFill="1" applyBorder="1" applyAlignment="1">
      <alignment horizontal="center" vertical="center" wrapText="1"/>
    </xf>
    <xf numFmtId="0" fontId="9" fillId="9" borderId="17" xfId="0" applyFont="1" applyFill="1" applyBorder="1" applyAlignment="1">
      <alignment horizontal="center" vertical="center" wrapText="1"/>
    </xf>
    <xf numFmtId="16" fontId="9" fillId="9" borderId="17" xfId="0" applyNumberFormat="1" applyFont="1" applyFill="1" applyBorder="1" applyAlignment="1">
      <alignment horizontal="center" vertical="center"/>
    </xf>
    <xf numFmtId="2" fontId="9" fillId="9" borderId="17" xfId="0" applyNumberFormat="1" applyFont="1" applyFill="1" applyBorder="1" applyAlignment="1">
      <alignment horizontal="center" vertical="center"/>
    </xf>
    <xf numFmtId="2" fontId="9" fillId="9" borderId="1" xfId="0" applyNumberFormat="1" applyFont="1" applyFill="1" applyBorder="1" applyAlignment="1">
      <alignment horizontal="center" vertical="center"/>
    </xf>
    <xf numFmtId="2" fontId="2" fillId="9" borderId="16" xfId="0" applyNumberFormat="1" applyFont="1" applyFill="1" applyBorder="1" applyAlignment="1">
      <alignment vertical="center"/>
    </xf>
    <xf numFmtId="4" fontId="9" fillId="9" borderId="17" xfId="0" applyNumberFormat="1" applyFont="1" applyFill="1" applyBorder="1" applyAlignment="1">
      <alignment horizontal="center" vertical="center"/>
    </xf>
    <xf numFmtId="0" fontId="9" fillId="9" borderId="17" xfId="0" applyFont="1" applyFill="1" applyBorder="1" applyAlignment="1">
      <alignment horizontal="left" vertical="center" wrapText="1"/>
    </xf>
    <xf numFmtId="0" fontId="9" fillId="9" borderId="17" xfId="0" applyFont="1" applyFill="1" applyBorder="1" applyAlignment="1">
      <alignment horizontal="center" vertical="center"/>
    </xf>
    <xf numFmtId="16" fontId="2" fillId="9" borderId="17" xfId="0" applyNumberFormat="1" applyFont="1" applyFill="1" applyBorder="1" applyAlignment="1">
      <alignment horizontal="center" vertical="center" wrapText="1"/>
    </xf>
    <xf numFmtId="0" fontId="9" fillId="9" borderId="1" xfId="0" applyFont="1" applyFill="1" applyBorder="1" applyAlignment="1">
      <alignment horizontal="left" vertical="center" wrapText="1"/>
    </xf>
    <xf numFmtId="0" fontId="9" fillId="9" borderId="1" xfId="0" applyFont="1" applyFill="1" applyBorder="1" applyAlignment="1">
      <alignment horizontal="center" vertical="center"/>
    </xf>
    <xf numFmtId="0" fontId="13" fillId="9" borderId="1" xfId="0" applyFont="1" applyFill="1" applyBorder="1"/>
    <xf numFmtId="4" fontId="9" fillId="9" borderId="1" xfId="0" applyNumberFormat="1" applyFont="1" applyFill="1" applyBorder="1" applyAlignment="1">
      <alignment horizontal="center" vertical="center"/>
    </xf>
    <xf numFmtId="16" fontId="2" fillId="9" borderId="1" xfId="0" applyNumberFormat="1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left" vertical="center" wrapText="1"/>
    </xf>
    <xf numFmtId="0" fontId="9" fillId="9" borderId="1" xfId="0" applyFont="1" applyFill="1" applyBorder="1" applyAlignment="1">
      <alignment horizontal="center" vertical="center" wrapText="1"/>
    </xf>
    <xf numFmtId="2" fontId="9" fillId="2" borderId="3" xfId="0" applyNumberFormat="1" applyFont="1" applyFill="1" applyBorder="1" applyAlignment="1">
      <alignment vertical="center"/>
    </xf>
    <xf numFmtId="2" fontId="10" fillId="0" borderId="0" xfId="0" applyNumberFormat="1" applyFont="1"/>
    <xf numFmtId="4" fontId="18" fillId="0" borderId="0" xfId="0" applyNumberFormat="1" applyFont="1" applyAlignment="1">
      <alignment horizontal="center" vertical="center"/>
    </xf>
    <xf numFmtId="0" fontId="23" fillId="2" borderId="3" xfId="0" applyFont="1" applyFill="1" applyBorder="1" applyAlignment="1">
      <alignment horizontal="left" vertical="top" wrapText="1"/>
    </xf>
    <xf numFmtId="164" fontId="21" fillId="0" borderId="0" xfId="0" applyNumberFormat="1" applyFont="1"/>
    <xf numFmtId="0" fontId="26" fillId="0" borderId="0" xfId="0" applyFont="1"/>
    <xf numFmtId="2" fontId="0" fillId="0" borderId="0" xfId="0" applyNumberFormat="1"/>
    <xf numFmtId="2" fontId="26" fillId="0" borderId="0" xfId="0" applyNumberFormat="1" applyFont="1"/>
    <xf numFmtId="0" fontId="9" fillId="0" borderId="1" xfId="0" applyFont="1" applyBorder="1" applyAlignment="1">
      <alignment horizontal="center" vertical="center" wrapText="1"/>
    </xf>
    <xf numFmtId="9" fontId="9" fillId="0" borderId="1" xfId="2" applyFont="1" applyFill="1" applyBorder="1" applyAlignment="1">
      <alignment horizontal="center" vertical="center"/>
    </xf>
    <xf numFmtId="9" fontId="9" fillId="0" borderId="1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9" fontId="9" fillId="0" borderId="3" xfId="2" applyFont="1" applyFill="1" applyBorder="1" applyAlignment="1">
      <alignment horizontal="center" vertical="center"/>
    </xf>
    <xf numFmtId="9" fontId="9" fillId="0" borderId="3" xfId="0" applyNumberFormat="1" applyFont="1" applyBorder="1" applyAlignment="1">
      <alignment horizontal="center" vertical="center"/>
    </xf>
    <xf numFmtId="2" fontId="9" fillId="0" borderId="3" xfId="0" applyNumberFormat="1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 wrapText="1"/>
    </xf>
    <xf numFmtId="9" fontId="9" fillId="0" borderId="24" xfId="2" applyFont="1" applyFill="1" applyBorder="1" applyAlignment="1">
      <alignment horizontal="center" vertical="center"/>
    </xf>
    <xf numFmtId="2" fontId="9" fillId="0" borderId="24" xfId="0" applyNumberFormat="1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2" fontId="9" fillId="0" borderId="17" xfId="0" applyNumberFormat="1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4" fontId="9" fillId="0" borderId="1" xfId="0" applyNumberFormat="1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vertical="center" wrapText="1"/>
    </xf>
    <xf numFmtId="16" fontId="9" fillId="0" borderId="1" xfId="0" applyNumberFormat="1" applyFont="1" applyBorder="1" applyAlignment="1">
      <alignment horizontal="center" vertical="center" wrapText="1"/>
    </xf>
    <xf numFmtId="9" fontId="9" fillId="0" borderId="1" xfId="0" applyNumberFormat="1" applyFont="1" applyBorder="1" applyAlignment="1">
      <alignment horizontal="center" vertical="center" wrapText="1"/>
    </xf>
    <xf numFmtId="16" fontId="9" fillId="0" borderId="1" xfId="0" applyNumberFormat="1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/>
    </xf>
    <xf numFmtId="16" fontId="9" fillId="0" borderId="24" xfId="0" applyNumberFormat="1" applyFont="1" applyBorder="1" applyAlignment="1">
      <alignment horizontal="center" vertical="center"/>
    </xf>
    <xf numFmtId="9" fontId="9" fillId="0" borderId="32" xfId="2" applyFont="1" applyFill="1" applyBorder="1" applyAlignment="1">
      <alignment horizontal="center" vertical="center"/>
    </xf>
    <xf numFmtId="2" fontId="9" fillId="0" borderId="1" xfId="0" applyNumberFormat="1" applyFont="1" applyBorder="1" applyAlignment="1">
      <alignment horizontal="right" vertical="center"/>
    </xf>
    <xf numFmtId="2" fontId="9" fillId="0" borderId="1" xfId="0" applyNumberFormat="1" applyFont="1" applyBorder="1" applyAlignment="1">
      <alignment vertical="center"/>
    </xf>
    <xf numFmtId="0" fontId="9" fillId="0" borderId="26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top"/>
    </xf>
    <xf numFmtId="164" fontId="9" fillId="0" borderId="1" xfId="0" applyNumberFormat="1" applyFont="1" applyBorder="1" applyAlignment="1">
      <alignment vertical="center" wrapText="1"/>
    </xf>
    <xf numFmtId="1" fontId="9" fillId="0" borderId="1" xfId="0" applyNumberFormat="1" applyFont="1" applyBorder="1" applyAlignment="1">
      <alignment vertical="center"/>
    </xf>
    <xf numFmtId="16" fontId="9" fillId="0" borderId="3" xfId="0" applyNumberFormat="1" applyFont="1" applyBorder="1" applyAlignment="1">
      <alignment horizontal="center" vertical="center" wrapText="1"/>
    </xf>
    <xf numFmtId="9" fontId="9" fillId="0" borderId="3" xfId="0" applyNumberFormat="1" applyFont="1" applyBorder="1" applyAlignment="1">
      <alignment vertical="center"/>
    </xf>
    <xf numFmtId="16" fontId="9" fillId="0" borderId="24" xfId="0" applyNumberFormat="1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13" fillId="0" borderId="3" xfId="0" applyFont="1" applyBorder="1"/>
    <xf numFmtId="0" fontId="13" fillId="2" borderId="3" xfId="0" applyFont="1" applyFill="1" applyBorder="1" applyAlignment="1">
      <alignment horizontal="left" vertical="center" wrapText="1"/>
    </xf>
    <xf numFmtId="0" fontId="13" fillId="2" borderId="3" xfId="0" applyFont="1" applyFill="1" applyBorder="1"/>
    <xf numFmtId="9" fontId="9" fillId="2" borderId="3" xfId="2" applyFont="1" applyFill="1" applyBorder="1" applyAlignment="1">
      <alignment horizontal="center" vertical="center"/>
    </xf>
    <xf numFmtId="2" fontId="9" fillId="2" borderId="17" xfId="0" applyNumberFormat="1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2" fontId="9" fillId="2" borderId="3" xfId="0" applyNumberFormat="1" applyFont="1" applyFill="1" applyBorder="1" applyAlignment="1">
      <alignment horizontal="center" vertical="center" wrapText="1"/>
    </xf>
    <xf numFmtId="2" fontId="9" fillId="2" borderId="24" xfId="0" applyNumberFormat="1" applyFont="1" applyFill="1" applyBorder="1" applyAlignment="1">
      <alignment horizontal="center" vertical="center" wrapText="1"/>
    </xf>
    <xf numFmtId="2" fontId="9" fillId="2" borderId="4" xfId="0" applyNumberFormat="1" applyFont="1" applyFill="1" applyBorder="1" applyAlignment="1">
      <alignment horizontal="center" vertical="center" wrapText="1"/>
    </xf>
    <xf numFmtId="2" fontId="9" fillId="0" borderId="17" xfId="0" applyNumberFormat="1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 wrapText="1"/>
    </xf>
    <xf numFmtId="2" fontId="13" fillId="0" borderId="0" xfId="0" applyNumberFormat="1" applyFont="1" applyAlignment="1">
      <alignment horizontal="center"/>
    </xf>
    <xf numFmtId="2" fontId="9" fillId="0" borderId="17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23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9" fontId="9" fillId="0" borderId="5" xfId="2" applyFont="1" applyFill="1" applyBorder="1" applyAlignment="1">
      <alignment vertical="center"/>
    </xf>
    <xf numFmtId="2" fontId="9" fillId="0" borderId="5" xfId="0" applyNumberFormat="1" applyFont="1" applyBorder="1" applyAlignment="1">
      <alignment vertical="center"/>
    </xf>
    <xf numFmtId="2" fontId="9" fillId="0" borderId="5" xfId="0" applyNumberFormat="1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16" fontId="9" fillId="0" borderId="1" xfId="0" applyNumberFormat="1" applyFont="1" applyFill="1" applyBorder="1" applyAlignment="1">
      <alignment horizontal="center" vertical="center" wrapText="1"/>
    </xf>
    <xf numFmtId="9" fontId="9" fillId="0" borderId="1" xfId="0" applyNumberFormat="1" applyFont="1" applyFill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center" wrapText="1"/>
    </xf>
    <xf numFmtId="0" fontId="13" fillId="0" borderId="0" xfId="0" applyFont="1" applyFill="1"/>
    <xf numFmtId="0" fontId="13" fillId="0" borderId="1" xfId="0" applyFont="1" applyFill="1" applyBorder="1" applyAlignment="1">
      <alignment horizontal="left" vertical="top" wrapText="1"/>
    </xf>
    <xf numFmtId="164" fontId="9" fillId="0" borderId="1" xfId="0" applyNumberFormat="1" applyFont="1" applyFill="1" applyBorder="1" applyAlignment="1">
      <alignment horizontal="center" vertical="center"/>
    </xf>
    <xf numFmtId="2" fontId="9" fillId="0" borderId="1" xfId="0" applyNumberFormat="1" applyFont="1" applyFill="1" applyBorder="1" applyAlignment="1">
      <alignment horizontal="center" vertical="center"/>
    </xf>
    <xf numFmtId="0" fontId="9" fillId="0" borderId="30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left" vertical="top" wrapText="1"/>
    </xf>
    <xf numFmtId="9" fontId="9" fillId="0" borderId="1" xfId="0" applyNumberFormat="1" applyFont="1" applyFill="1" applyBorder="1" applyAlignment="1">
      <alignment vertical="center"/>
    </xf>
    <xf numFmtId="0" fontId="13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/>
    </xf>
    <xf numFmtId="16" fontId="9" fillId="0" borderId="1" xfId="0" applyNumberFormat="1" applyFont="1" applyFill="1" applyBorder="1" applyAlignment="1">
      <alignment horizontal="center" vertical="center"/>
    </xf>
    <xf numFmtId="9" fontId="9" fillId="0" borderId="1" xfId="0" applyNumberFormat="1" applyFont="1" applyFill="1" applyBorder="1" applyAlignment="1">
      <alignment horizontal="center" vertical="center"/>
    </xf>
    <xf numFmtId="0" fontId="23" fillId="0" borderId="14" xfId="0" applyFont="1" applyFill="1" applyBorder="1" applyAlignment="1">
      <alignment horizontal="left" vertical="center" wrapText="1"/>
    </xf>
    <xf numFmtId="0" fontId="15" fillId="0" borderId="3" xfId="0" applyFont="1" applyFill="1" applyBorder="1" applyAlignment="1">
      <alignment horizontal="center" vertical="center" wrapText="1"/>
    </xf>
    <xf numFmtId="16" fontId="9" fillId="0" borderId="3" xfId="0" applyNumberFormat="1" applyFont="1" applyFill="1" applyBorder="1" applyAlignment="1">
      <alignment horizontal="center" vertical="center" wrapText="1"/>
    </xf>
    <xf numFmtId="9" fontId="9" fillId="0" borderId="3" xfId="0" applyNumberFormat="1" applyFont="1" applyFill="1" applyBorder="1" applyAlignment="1">
      <alignment horizontal="center" vertical="center" wrapText="1"/>
    </xf>
    <xf numFmtId="165" fontId="9" fillId="0" borderId="3" xfId="0" applyNumberFormat="1" applyFont="1" applyFill="1" applyBorder="1" applyAlignment="1">
      <alignment horizontal="right" vertical="center" wrapText="1"/>
    </xf>
    <xf numFmtId="2" fontId="9" fillId="0" borderId="3" xfId="0" applyNumberFormat="1" applyFont="1" applyFill="1" applyBorder="1" applyAlignment="1">
      <alignment horizontal="center" vertical="center" wrapText="1"/>
    </xf>
    <xf numFmtId="4" fontId="10" fillId="0" borderId="0" xfId="0" applyNumberFormat="1" applyFont="1" applyBorder="1" applyAlignment="1">
      <alignment horizontal="center"/>
    </xf>
    <xf numFmtId="0" fontId="10" fillId="2" borderId="0" xfId="0" applyFont="1" applyFill="1" applyBorder="1" applyAlignment="1">
      <alignment horizontal="left"/>
    </xf>
    <xf numFmtId="4" fontId="10" fillId="2" borderId="0" xfId="0" applyNumberFormat="1" applyFont="1" applyFill="1" applyBorder="1"/>
    <xf numFmtId="4" fontId="10" fillId="2" borderId="0" xfId="0" applyNumberFormat="1" applyFont="1" applyFill="1" applyBorder="1" applyAlignment="1">
      <alignment horizontal="center"/>
    </xf>
    <xf numFmtId="4" fontId="13" fillId="0" borderId="0" xfId="0" applyNumberFormat="1" applyFont="1" applyBorder="1"/>
    <xf numFmtId="0" fontId="13" fillId="0" borderId="0" xfId="0" applyFont="1" applyBorder="1"/>
    <xf numFmtId="0" fontId="10" fillId="4" borderId="0" xfId="0" applyFont="1" applyFill="1" applyBorder="1" applyAlignment="1">
      <alignment horizontal="center"/>
    </xf>
    <xf numFmtId="0" fontId="2" fillId="2" borderId="27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2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24" xfId="0" applyFont="1" applyFill="1" applyBorder="1" applyAlignment="1">
      <alignment horizontal="center" vertical="center" wrapText="1"/>
    </xf>
    <xf numFmtId="16" fontId="9" fillId="0" borderId="3" xfId="0" applyNumberFormat="1" applyFont="1" applyBorder="1" applyAlignment="1">
      <alignment horizontal="center" vertical="center" wrapText="1"/>
    </xf>
    <xf numFmtId="16" fontId="9" fillId="0" borderId="24" xfId="0" applyNumberFormat="1" applyFont="1" applyBorder="1" applyAlignment="1">
      <alignment horizontal="center" vertical="center" wrapText="1"/>
    </xf>
    <xf numFmtId="9" fontId="9" fillId="0" borderId="1" xfId="2" applyFont="1" applyFill="1" applyBorder="1" applyAlignment="1">
      <alignment horizontal="center" vertical="center"/>
    </xf>
    <xf numFmtId="9" fontId="9" fillId="0" borderId="30" xfId="2" applyFont="1" applyFill="1" applyBorder="1" applyAlignment="1">
      <alignment horizontal="center" vertical="center"/>
    </xf>
    <xf numFmtId="9" fontId="9" fillId="0" borderId="17" xfId="0" applyNumberFormat="1" applyFont="1" applyBorder="1" applyAlignment="1">
      <alignment horizontal="center" vertical="center" wrapText="1"/>
    </xf>
    <xf numFmtId="9" fontId="9" fillId="0" borderId="1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9" fillId="2" borderId="17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left"/>
    </xf>
    <xf numFmtId="0" fontId="20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10" fillId="10" borderId="10" xfId="0" applyFont="1" applyFill="1" applyBorder="1" applyAlignment="1">
      <alignment horizontal="center"/>
    </xf>
    <xf numFmtId="0" fontId="10" fillId="10" borderId="9" xfId="0" applyFont="1" applyFill="1" applyBorder="1" applyAlignment="1">
      <alignment horizontal="center"/>
    </xf>
    <xf numFmtId="0" fontId="10" fillId="10" borderId="8" xfId="0" applyFont="1" applyFill="1" applyBorder="1" applyAlignment="1">
      <alignment horizontal="center"/>
    </xf>
    <xf numFmtId="4" fontId="10" fillId="10" borderId="1" xfId="0" applyNumberFormat="1" applyFont="1" applyFill="1" applyBorder="1" applyAlignment="1">
      <alignment horizontal="center"/>
    </xf>
    <xf numFmtId="0" fontId="10" fillId="2" borderId="10" xfId="0" applyFont="1" applyFill="1" applyBorder="1" applyAlignment="1">
      <alignment horizontal="center"/>
    </xf>
    <xf numFmtId="0" fontId="10" fillId="2" borderId="9" xfId="0" applyFont="1" applyFill="1" applyBorder="1" applyAlignment="1">
      <alignment horizontal="center"/>
    </xf>
    <xf numFmtId="0" fontId="10" fillId="2" borderId="8" xfId="0" applyFont="1" applyFill="1" applyBorder="1" applyAlignment="1">
      <alignment horizontal="center"/>
    </xf>
    <xf numFmtId="4" fontId="10" fillId="2" borderId="1" xfId="0" applyNumberFormat="1" applyFont="1" applyFill="1" applyBorder="1" applyAlignment="1">
      <alignment horizontal="center"/>
    </xf>
    <xf numFmtId="0" fontId="10" fillId="11" borderId="10" xfId="0" applyFont="1" applyFill="1" applyBorder="1" applyAlignment="1">
      <alignment horizontal="center"/>
    </xf>
    <xf numFmtId="0" fontId="10" fillId="11" borderId="9" xfId="0" applyFont="1" applyFill="1" applyBorder="1" applyAlignment="1">
      <alignment horizontal="center"/>
    </xf>
    <xf numFmtId="0" fontId="10" fillId="11" borderId="8" xfId="0" applyFont="1" applyFill="1" applyBorder="1" applyAlignment="1">
      <alignment horizontal="center"/>
    </xf>
    <xf numFmtId="4" fontId="10" fillId="11" borderId="1" xfId="0" applyNumberFormat="1" applyFont="1" applyFill="1" applyBorder="1" applyAlignment="1">
      <alignment horizontal="center"/>
    </xf>
    <xf numFmtId="0" fontId="9" fillId="2" borderId="38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10" fillId="4" borderId="12" xfId="0" applyFont="1" applyFill="1" applyBorder="1" applyAlignment="1">
      <alignment horizontal="center"/>
    </xf>
    <xf numFmtId="0" fontId="10" fillId="4" borderId="37" xfId="0" applyFont="1" applyFill="1" applyBorder="1" applyAlignment="1">
      <alignment horizontal="center"/>
    </xf>
    <xf numFmtId="0" fontId="10" fillId="4" borderId="14" xfId="0" applyFont="1" applyFill="1" applyBorder="1" applyAlignment="1">
      <alignment horizontal="center"/>
    </xf>
    <xf numFmtId="9" fontId="9" fillId="0" borderId="17" xfId="0" applyNumberFormat="1" applyFont="1" applyBorder="1" applyAlignment="1">
      <alignment horizontal="center" vertical="center"/>
    </xf>
    <xf numFmtId="9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4" fontId="10" fillId="0" borderId="0" xfId="0" applyNumberFormat="1" applyFont="1" applyAlignment="1">
      <alignment horizontal="center"/>
    </xf>
    <xf numFmtId="0" fontId="9" fillId="0" borderId="30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16" fontId="9" fillId="0" borderId="1" xfId="0" applyNumberFormat="1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16" fontId="9" fillId="0" borderId="17" xfId="0" applyNumberFormat="1" applyFont="1" applyBorder="1" applyAlignment="1">
      <alignment horizontal="center" vertical="center" wrapText="1"/>
    </xf>
    <xf numFmtId="16" fontId="9" fillId="0" borderId="5" xfId="0" applyNumberFormat="1" applyFont="1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9" fillId="2" borderId="27" xfId="0" applyFont="1" applyFill="1" applyBorder="1" applyAlignment="1">
      <alignment horizontal="center" vertical="center" wrapText="1"/>
    </xf>
    <xf numFmtId="0" fontId="9" fillId="2" borderId="29" xfId="0" applyFont="1" applyFill="1" applyBorder="1" applyAlignment="1">
      <alignment horizontal="center" vertical="center" wrapText="1"/>
    </xf>
    <xf numFmtId="0" fontId="9" fillId="2" borderId="35" xfId="0" applyFont="1" applyFill="1" applyBorder="1" applyAlignment="1">
      <alignment horizontal="center" vertical="center" wrapText="1"/>
    </xf>
    <xf numFmtId="0" fontId="9" fillId="2" borderId="31" xfId="0" applyFont="1" applyFill="1" applyBorder="1" applyAlignment="1">
      <alignment horizontal="center" vertical="center" wrapText="1"/>
    </xf>
    <xf numFmtId="0" fontId="16" fillId="2" borderId="17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16" fillId="2" borderId="24" xfId="0" applyFont="1" applyFill="1" applyBorder="1" applyAlignment="1">
      <alignment horizontal="center" vertical="center" wrapText="1"/>
    </xf>
    <xf numFmtId="0" fontId="16" fillId="2" borderId="19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9" fillId="2" borderId="42" xfId="0" applyFont="1" applyFill="1" applyBorder="1" applyAlignment="1">
      <alignment horizontal="center" vertical="center" wrapText="1"/>
    </xf>
    <xf numFmtId="0" fontId="9" fillId="2" borderId="47" xfId="0" applyFont="1" applyFill="1" applyBorder="1" applyAlignment="1">
      <alignment horizontal="center" vertical="center" wrapText="1"/>
    </xf>
    <xf numFmtId="0" fontId="16" fillId="2" borderId="38" xfId="0" applyFont="1" applyFill="1" applyBorder="1" applyAlignment="1">
      <alignment horizontal="center" vertical="center" wrapText="1"/>
    </xf>
    <xf numFmtId="0" fontId="16" fillId="2" borderId="35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4" fontId="9" fillId="0" borderId="17" xfId="0" applyNumberFormat="1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 wrapText="1"/>
    </xf>
    <xf numFmtId="4" fontId="10" fillId="0" borderId="0" xfId="0" applyNumberFormat="1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0" fillId="0" borderId="2" xfId="0" applyFont="1" applyBorder="1" applyAlignment="1">
      <alignment horizontal="left"/>
    </xf>
    <xf numFmtId="0" fontId="10" fillId="0" borderId="10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0" fontId="10" fillId="0" borderId="8" xfId="0" applyFont="1" applyBorder="1" applyAlignment="1">
      <alignment horizontal="left" vertical="center"/>
    </xf>
    <xf numFmtId="9" fontId="14" fillId="10" borderId="1" xfId="0" applyNumberFormat="1" applyFont="1" applyFill="1" applyBorder="1" applyAlignment="1">
      <alignment horizontal="center" vertical="center" wrapText="1"/>
    </xf>
    <xf numFmtId="4" fontId="14" fillId="10" borderId="1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7" fillId="11" borderId="44" xfId="0" applyFont="1" applyFill="1" applyBorder="1" applyAlignment="1">
      <alignment horizontal="center" vertical="center" wrapText="1"/>
    </xf>
    <xf numFmtId="0" fontId="7" fillId="11" borderId="16" xfId="0" applyFont="1" applyFill="1" applyBorder="1" applyAlignment="1">
      <alignment horizontal="center" vertical="center" wrapText="1"/>
    </xf>
    <xf numFmtId="0" fontId="7" fillId="11" borderId="45" xfId="0" applyFont="1" applyFill="1" applyBorder="1" applyAlignment="1">
      <alignment horizontal="center" vertical="center" wrapText="1"/>
    </xf>
    <xf numFmtId="0" fontId="7" fillId="11" borderId="46" xfId="0" applyFont="1" applyFill="1" applyBorder="1" applyAlignment="1">
      <alignment horizontal="center" vertical="center" wrapText="1"/>
    </xf>
    <xf numFmtId="0" fontId="2" fillId="2" borderId="49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50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15" fillId="2" borderId="16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9" fillId="2" borderId="39" xfId="0" applyFont="1" applyFill="1" applyBorder="1" applyAlignment="1">
      <alignment horizontal="center" vertical="center" wrapText="1"/>
    </xf>
    <xf numFmtId="0" fontId="9" fillId="2" borderId="40" xfId="0" applyFont="1" applyFill="1" applyBorder="1" applyAlignment="1">
      <alignment horizontal="center" vertical="center" wrapText="1"/>
    </xf>
    <xf numFmtId="0" fontId="3" fillId="2" borderId="48" xfId="0" applyFont="1" applyFill="1" applyBorder="1" applyAlignment="1">
      <alignment horizontal="center" vertical="center" wrapText="1"/>
    </xf>
    <xf numFmtId="0" fontId="3" fillId="2" borderId="47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4" fontId="14" fillId="5" borderId="10" xfId="0" applyNumberFormat="1" applyFont="1" applyFill="1" applyBorder="1" applyAlignment="1">
      <alignment horizontal="center" vertical="center" wrapText="1"/>
    </xf>
    <xf numFmtId="4" fontId="14" fillId="5" borderId="9" xfId="0" applyNumberFormat="1" applyFont="1" applyFill="1" applyBorder="1" applyAlignment="1">
      <alignment horizontal="center" vertical="center" wrapText="1"/>
    </xf>
    <xf numFmtId="4" fontId="14" fillId="5" borderId="8" xfId="0" applyNumberFormat="1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center" vertical="center" wrapText="1"/>
    </xf>
    <xf numFmtId="0" fontId="10" fillId="4" borderId="0" xfId="0" applyFont="1" applyFill="1" applyAlignment="1">
      <alignment horizontal="center"/>
    </xf>
    <xf numFmtId="16" fontId="2" fillId="2" borderId="1" xfId="0" applyNumberFormat="1" applyFont="1" applyFill="1" applyBorder="1" applyAlignment="1">
      <alignment horizontal="center" vertical="center" wrapText="1"/>
    </xf>
    <xf numFmtId="16" fontId="2" fillId="2" borderId="24" xfId="0" applyNumberFormat="1" applyFont="1" applyFill="1" applyBorder="1" applyAlignment="1">
      <alignment horizontal="center" vertical="center" wrapText="1"/>
    </xf>
    <xf numFmtId="4" fontId="10" fillId="0" borderId="8" xfId="0" applyNumberFormat="1" applyFont="1" applyBorder="1" applyAlignment="1">
      <alignment horizontal="center"/>
    </xf>
    <xf numFmtId="4" fontId="10" fillId="0" borderId="1" xfId="0" applyNumberFormat="1" applyFont="1" applyBorder="1" applyAlignment="1">
      <alignment horizontal="center"/>
    </xf>
    <xf numFmtId="0" fontId="10" fillId="5" borderId="10" xfId="0" applyFont="1" applyFill="1" applyBorder="1" applyAlignment="1">
      <alignment horizontal="center"/>
    </xf>
    <xf numFmtId="0" fontId="10" fillId="5" borderId="9" xfId="0" applyFont="1" applyFill="1" applyBorder="1" applyAlignment="1">
      <alignment horizontal="center"/>
    </xf>
    <xf numFmtId="0" fontId="10" fillId="5" borderId="8" xfId="0" applyFont="1" applyFill="1" applyBorder="1" applyAlignment="1">
      <alignment horizontal="center"/>
    </xf>
    <xf numFmtId="0" fontId="10" fillId="4" borderId="10" xfId="0" applyFont="1" applyFill="1" applyBorder="1" applyAlignment="1">
      <alignment horizontal="center"/>
    </xf>
    <xf numFmtId="0" fontId="10" fillId="4" borderId="9" xfId="0" applyFont="1" applyFill="1" applyBorder="1" applyAlignment="1">
      <alignment horizontal="center"/>
    </xf>
    <xf numFmtId="0" fontId="10" fillId="4" borderId="8" xfId="0" applyFont="1" applyFill="1" applyBorder="1" applyAlignment="1">
      <alignment horizontal="center"/>
    </xf>
    <xf numFmtId="0" fontId="10" fillId="3" borderId="10" xfId="0" applyFont="1" applyFill="1" applyBorder="1" applyAlignment="1">
      <alignment horizontal="center"/>
    </xf>
    <xf numFmtId="0" fontId="10" fillId="3" borderId="9" xfId="0" applyFont="1" applyFill="1" applyBorder="1" applyAlignment="1">
      <alignment horizontal="center"/>
    </xf>
    <xf numFmtId="0" fontId="10" fillId="3" borderId="8" xfId="0" applyFont="1" applyFill="1" applyBorder="1" applyAlignment="1">
      <alignment horizontal="center"/>
    </xf>
    <xf numFmtId="0" fontId="9" fillId="2" borderId="30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9" fontId="9" fillId="2" borderId="1" xfId="2" applyFont="1" applyFill="1" applyBorder="1" applyAlignment="1">
      <alignment horizontal="center" vertical="center"/>
    </xf>
    <xf numFmtId="9" fontId="9" fillId="2" borderId="1" xfId="0" applyNumberFormat="1" applyFont="1" applyFill="1" applyBorder="1" applyAlignment="1">
      <alignment horizontal="center" vertical="center"/>
    </xf>
    <xf numFmtId="9" fontId="2" fillId="2" borderId="3" xfId="2" applyFont="1" applyFill="1" applyBorder="1" applyAlignment="1">
      <alignment horizontal="center" vertical="center"/>
    </xf>
    <xf numFmtId="9" fontId="2" fillId="2" borderId="4" xfId="2" applyFont="1" applyFill="1" applyBorder="1" applyAlignment="1">
      <alignment horizontal="center" vertical="center"/>
    </xf>
    <xf numFmtId="9" fontId="2" fillId="2" borderId="23" xfId="2" applyFont="1" applyFill="1" applyBorder="1" applyAlignment="1">
      <alignment horizontal="center" vertical="center"/>
    </xf>
    <xf numFmtId="0" fontId="9" fillId="2" borderId="26" xfId="0" applyFont="1" applyFill="1" applyBorder="1" applyAlignment="1">
      <alignment horizontal="center" vertical="center" wrapText="1"/>
    </xf>
    <xf numFmtId="0" fontId="9" fillId="2" borderId="25" xfId="0" applyFont="1" applyFill="1" applyBorder="1" applyAlignment="1">
      <alignment horizontal="center" vertical="center" wrapText="1"/>
    </xf>
    <xf numFmtId="9" fontId="2" fillId="2" borderId="4" xfId="0" applyNumberFormat="1" applyFont="1" applyFill="1" applyBorder="1" applyAlignment="1">
      <alignment horizontal="center" vertical="center" wrapText="1"/>
    </xf>
    <xf numFmtId="4" fontId="2" fillId="2" borderId="4" xfId="0" applyNumberFormat="1" applyFont="1" applyFill="1" applyBorder="1" applyAlignment="1">
      <alignment horizontal="center" vertical="center" wrapText="1"/>
    </xf>
    <xf numFmtId="16" fontId="2" fillId="2" borderId="4" xfId="0" applyNumberFormat="1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6" fillId="2" borderId="15" xfId="0" applyFont="1" applyFill="1" applyBorder="1" applyAlignment="1">
      <alignment horizontal="center" vertical="center" wrapText="1"/>
    </xf>
    <xf numFmtId="0" fontId="16" fillId="2" borderId="22" xfId="0" applyFont="1" applyFill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16" fontId="2" fillId="2" borderId="16" xfId="0" applyNumberFormat="1" applyFont="1" applyFill="1" applyBorder="1" applyAlignment="1">
      <alignment horizontal="center" vertical="center" wrapText="1"/>
    </xf>
    <xf numFmtId="16" fontId="2" fillId="2" borderId="23" xfId="0" applyNumberFormat="1" applyFont="1" applyFill="1" applyBorder="1" applyAlignment="1">
      <alignment horizontal="center" vertical="center" wrapText="1"/>
    </xf>
    <xf numFmtId="0" fontId="9" fillId="2" borderId="33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34" xfId="0" applyFont="1" applyFill="1" applyBorder="1" applyAlignment="1">
      <alignment horizontal="center" vertical="center" wrapText="1"/>
    </xf>
    <xf numFmtId="9" fontId="14" fillId="5" borderId="1" xfId="0" applyNumberFormat="1" applyFont="1" applyFill="1" applyBorder="1" applyAlignment="1">
      <alignment horizontal="center" vertical="center" wrapText="1"/>
    </xf>
    <xf numFmtId="4" fontId="14" fillId="5" borderId="1" xfId="0" applyNumberFormat="1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16" fontId="2" fillId="2" borderId="3" xfId="0" applyNumberFormat="1" applyFont="1" applyFill="1" applyBorder="1" applyAlignment="1">
      <alignment horizontal="center" vertical="center" wrapText="1"/>
    </xf>
    <xf numFmtId="9" fontId="2" fillId="2" borderId="3" xfId="0" applyNumberFormat="1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left" vertical="center" wrapText="1"/>
    </xf>
    <xf numFmtId="0" fontId="9" fillId="2" borderId="13" xfId="0" applyFont="1" applyFill="1" applyBorder="1" applyAlignment="1">
      <alignment horizontal="left" vertical="center" wrapText="1"/>
    </xf>
    <xf numFmtId="0" fontId="9" fillId="2" borderId="6" xfId="0" applyFont="1" applyFill="1" applyBorder="1" applyAlignment="1">
      <alignment horizontal="left" vertical="center" wrapText="1"/>
    </xf>
    <xf numFmtId="0" fontId="15" fillId="2" borderId="23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Porcentaje" xfId="2" builtinId="5"/>
  </cellStyles>
  <dxfs count="0"/>
  <tableStyles count="0" defaultTableStyle="TableStyleMedium9" defaultPivotStyle="PivotStyleLight16"/>
  <colors>
    <mruColors>
      <color rgb="FFFB8FC0"/>
      <color rgb="FFFF6699"/>
      <color rgb="FFFF5050"/>
      <color rgb="FF666633"/>
      <color rgb="FFCCECFF"/>
      <color rgb="FF000099"/>
      <color rgb="FF33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195036</xdr:colOff>
      <xdr:row>0</xdr:row>
      <xdr:rowOff>0</xdr:rowOff>
    </xdr:from>
    <xdr:to>
      <xdr:col>21</xdr:col>
      <xdr:colOff>1238249</xdr:colOff>
      <xdr:row>3</xdr:row>
      <xdr:rowOff>214768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791FEBE-100A-4497-B501-162E48CCCB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769286" y="0"/>
          <a:ext cx="1043213" cy="976768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476250</xdr:colOff>
      <xdr:row>0</xdr:row>
      <xdr:rowOff>127000</xdr:rowOff>
    </xdr:from>
    <xdr:to>
      <xdr:col>0</xdr:col>
      <xdr:colOff>1390650</xdr:colOff>
      <xdr:row>3</xdr:row>
      <xdr:rowOff>13393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E9399276-F342-467C-B989-2D8F0BB16E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0" y="127000"/>
          <a:ext cx="914400" cy="6483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N130"/>
  <sheetViews>
    <sheetView tabSelected="1" topLeftCell="E51" zoomScale="87" zoomScaleNormal="87" workbookViewId="0">
      <selection activeCell="H58" sqref="H58:H59"/>
    </sheetView>
  </sheetViews>
  <sheetFormatPr baseColWidth="10" defaultColWidth="11.42578125" defaultRowHeight="14.25" x14ac:dyDescent="0.2"/>
  <cols>
    <col min="1" max="1" width="26.85546875" style="31" customWidth="1"/>
    <col min="2" max="2" width="23.7109375" style="31" customWidth="1"/>
    <col min="3" max="3" width="31.7109375" style="31" customWidth="1"/>
    <col min="4" max="4" width="22" style="81" customWidth="1"/>
    <col min="5" max="5" width="28.28515625" style="31" customWidth="1"/>
    <col min="6" max="6" width="37.5703125" style="138" customWidth="1"/>
    <col min="7" max="7" width="21.5703125" style="82" customWidth="1"/>
    <col min="8" max="8" width="20.42578125" style="31" customWidth="1"/>
    <col min="9" max="9" width="11.85546875" style="31" customWidth="1"/>
    <col min="10" max="10" width="9.28515625" style="82" hidden="1" customWidth="1"/>
    <col min="11" max="11" width="10.85546875" style="82" hidden="1" customWidth="1"/>
    <col min="12" max="12" width="7.140625" style="83" customWidth="1"/>
    <col min="13" max="13" width="9.140625" style="83" customWidth="1"/>
    <col min="14" max="14" width="8.140625" style="83" customWidth="1"/>
    <col min="15" max="15" width="7.42578125" style="83" customWidth="1"/>
    <col min="16" max="16" width="10.140625" style="31" customWidth="1"/>
    <col min="17" max="17" width="10.42578125" style="31" customWidth="1"/>
    <col min="18" max="18" width="14.28515625" style="31" customWidth="1"/>
    <col min="19" max="19" width="12.42578125" style="31" customWidth="1"/>
    <col min="20" max="20" width="18.7109375" style="119" customWidth="1"/>
    <col min="21" max="21" width="20" style="31" customWidth="1"/>
    <col min="22" max="22" width="21" style="120" customWidth="1"/>
    <col min="23" max="16384" width="11.42578125" style="31"/>
  </cols>
  <sheetData>
    <row r="1" spans="1:22" ht="23.25" x14ac:dyDescent="0.35">
      <c r="A1" s="492" t="s">
        <v>226</v>
      </c>
      <c r="B1" s="492"/>
      <c r="C1" s="492"/>
      <c r="D1" s="492"/>
      <c r="E1" s="492"/>
      <c r="F1" s="492"/>
      <c r="G1" s="492"/>
      <c r="H1" s="492"/>
      <c r="I1" s="492"/>
      <c r="J1" s="492"/>
      <c r="K1" s="492"/>
      <c r="L1" s="492"/>
      <c r="M1" s="492"/>
      <c r="N1" s="492"/>
      <c r="O1" s="492"/>
      <c r="P1" s="492"/>
      <c r="Q1" s="492"/>
      <c r="R1" s="492"/>
      <c r="S1" s="492"/>
      <c r="T1" s="492"/>
      <c r="U1" s="492"/>
      <c r="V1" s="492"/>
    </row>
    <row r="2" spans="1:22" ht="15.75" x14ac:dyDescent="0.25">
      <c r="B2" s="22"/>
      <c r="C2" s="22"/>
      <c r="D2" s="32"/>
      <c r="E2" s="32"/>
      <c r="F2" s="255"/>
      <c r="G2" s="32"/>
      <c r="H2" s="32"/>
      <c r="I2" s="32"/>
      <c r="J2" s="32"/>
      <c r="K2" s="32"/>
      <c r="L2" s="33"/>
      <c r="M2" s="33"/>
      <c r="N2" s="33"/>
      <c r="O2" s="33"/>
      <c r="P2" s="32"/>
      <c r="Q2" s="32"/>
      <c r="R2" s="32"/>
      <c r="S2" s="32"/>
      <c r="T2" s="34"/>
      <c r="U2" s="32"/>
      <c r="V2" s="32"/>
    </row>
    <row r="3" spans="1:22" ht="23.25" customHeight="1" x14ac:dyDescent="0.3">
      <c r="A3" s="22"/>
      <c r="B3" s="493" t="s">
        <v>28</v>
      </c>
      <c r="C3" s="493"/>
      <c r="D3" s="493"/>
      <c r="E3" s="493"/>
      <c r="F3" s="493"/>
      <c r="G3" s="493"/>
      <c r="H3" s="493"/>
      <c r="I3" s="493"/>
      <c r="J3" s="493"/>
      <c r="K3" s="493"/>
      <c r="L3" s="493"/>
      <c r="M3" s="493"/>
      <c r="N3" s="493"/>
      <c r="O3" s="493"/>
      <c r="P3" s="493"/>
      <c r="Q3" s="493"/>
      <c r="R3" s="493"/>
      <c r="S3" s="493"/>
      <c r="T3" s="493"/>
      <c r="U3" s="493"/>
      <c r="V3" s="32"/>
    </row>
    <row r="4" spans="1:22" ht="23.25" customHeight="1" x14ac:dyDescent="0.25">
      <c r="A4" s="494" t="s">
        <v>17</v>
      </c>
      <c r="B4" s="494"/>
      <c r="C4" s="494"/>
      <c r="D4" s="494"/>
      <c r="E4" s="494"/>
      <c r="F4" s="494"/>
      <c r="G4" s="494"/>
      <c r="H4" s="494"/>
      <c r="I4" s="494"/>
      <c r="J4" s="494"/>
      <c r="K4" s="494"/>
      <c r="L4" s="494"/>
      <c r="M4" s="494"/>
      <c r="N4" s="494"/>
      <c r="O4" s="494"/>
      <c r="P4" s="494"/>
      <c r="Q4" s="494"/>
      <c r="R4" s="494"/>
      <c r="S4" s="494"/>
      <c r="T4" s="494"/>
      <c r="U4" s="494"/>
      <c r="V4" s="494"/>
    </row>
    <row r="5" spans="1:22" ht="53.25" hidden="1" customHeight="1" x14ac:dyDescent="0.2">
      <c r="A5" s="495" t="s">
        <v>17</v>
      </c>
      <c r="B5" s="496"/>
      <c r="C5" s="496"/>
      <c r="D5" s="496"/>
      <c r="E5" s="496"/>
      <c r="F5" s="496"/>
      <c r="G5" s="496"/>
      <c r="H5" s="496"/>
      <c r="I5" s="496"/>
      <c r="J5" s="496"/>
      <c r="K5" s="496"/>
      <c r="L5" s="496"/>
      <c r="M5" s="496"/>
      <c r="N5" s="496"/>
      <c r="O5" s="496"/>
      <c r="P5" s="496"/>
      <c r="Q5" s="496"/>
      <c r="R5" s="496"/>
      <c r="S5" s="496"/>
      <c r="T5" s="496"/>
      <c r="U5" s="496"/>
      <c r="V5" s="497"/>
    </row>
    <row r="6" spans="1:22" ht="77.25" customHeight="1" x14ac:dyDescent="0.2">
      <c r="A6" s="251" t="s">
        <v>8</v>
      </c>
      <c r="B6" s="251" t="s">
        <v>34</v>
      </c>
      <c r="C6" s="251" t="s">
        <v>19</v>
      </c>
      <c r="D6" s="251" t="s">
        <v>0</v>
      </c>
      <c r="E6" s="251" t="s">
        <v>1</v>
      </c>
      <c r="F6" s="256" t="s">
        <v>2</v>
      </c>
      <c r="G6" s="251" t="s">
        <v>18</v>
      </c>
      <c r="H6" s="251" t="s">
        <v>6</v>
      </c>
      <c r="I6" s="251" t="s">
        <v>48</v>
      </c>
      <c r="J6" s="251" t="s">
        <v>3</v>
      </c>
      <c r="K6" s="251" t="s">
        <v>4</v>
      </c>
      <c r="L6" s="498" t="s">
        <v>9</v>
      </c>
      <c r="M6" s="498"/>
      <c r="N6" s="498"/>
      <c r="O6" s="498"/>
      <c r="P6" s="499" t="s">
        <v>7</v>
      </c>
      <c r="Q6" s="499"/>
      <c r="R6" s="499"/>
      <c r="S6" s="499"/>
      <c r="T6" s="252" t="s">
        <v>115</v>
      </c>
      <c r="U6" s="251" t="s">
        <v>5</v>
      </c>
      <c r="V6" s="252" t="s">
        <v>16</v>
      </c>
    </row>
    <row r="7" spans="1:22" ht="39.950000000000003" customHeight="1" x14ac:dyDescent="0.2">
      <c r="A7" s="513" t="s">
        <v>29</v>
      </c>
      <c r="B7" s="513" t="s">
        <v>80</v>
      </c>
      <c r="C7" s="513" t="s">
        <v>81</v>
      </c>
      <c r="D7" s="513" t="s">
        <v>49</v>
      </c>
      <c r="E7" s="513" t="s">
        <v>30</v>
      </c>
      <c r="F7" s="257" t="s">
        <v>12</v>
      </c>
      <c r="G7" s="514"/>
      <c r="H7" s="500"/>
      <c r="I7" s="38" t="s">
        <v>64</v>
      </c>
      <c r="J7" s="9">
        <v>44197</v>
      </c>
      <c r="K7" s="10">
        <v>44196</v>
      </c>
      <c r="L7" s="11">
        <v>0.25</v>
      </c>
      <c r="M7" s="11">
        <v>0.25</v>
      </c>
      <c r="N7" s="11">
        <v>0.25</v>
      </c>
      <c r="O7" s="11">
        <v>0.25</v>
      </c>
      <c r="P7" s="12">
        <v>3900</v>
      </c>
      <c r="Q7" s="12">
        <v>3900</v>
      </c>
      <c r="R7" s="12">
        <v>4020</v>
      </c>
      <c r="S7" s="12">
        <v>4020</v>
      </c>
      <c r="T7" s="13">
        <f>P7+Q7+R7+S7</f>
        <v>15840</v>
      </c>
      <c r="U7" s="15" t="s">
        <v>26</v>
      </c>
      <c r="V7" s="15" t="s">
        <v>27</v>
      </c>
    </row>
    <row r="8" spans="1:22" ht="39.950000000000003" customHeight="1" x14ac:dyDescent="0.2">
      <c r="A8" s="513"/>
      <c r="B8" s="513"/>
      <c r="C8" s="513"/>
      <c r="D8" s="513"/>
      <c r="E8" s="513"/>
      <c r="F8" s="257" t="s">
        <v>11</v>
      </c>
      <c r="G8" s="515"/>
      <c r="H8" s="501"/>
      <c r="I8" s="38" t="s">
        <v>64</v>
      </c>
      <c r="J8" s="9">
        <v>44197</v>
      </c>
      <c r="K8" s="10">
        <v>44196</v>
      </c>
      <c r="L8" s="11">
        <v>0.25</v>
      </c>
      <c r="M8" s="11">
        <v>0.25</v>
      </c>
      <c r="N8" s="11">
        <v>0.25</v>
      </c>
      <c r="O8" s="11">
        <v>0.25</v>
      </c>
      <c r="P8" s="12">
        <v>5772</v>
      </c>
      <c r="Q8" s="12">
        <v>5772</v>
      </c>
      <c r="R8" s="12">
        <v>6440</v>
      </c>
      <c r="S8" s="12">
        <v>6440</v>
      </c>
      <c r="T8" s="13">
        <f>+P8+Q8+R8+S8</f>
        <v>24424</v>
      </c>
      <c r="U8" s="15" t="s">
        <v>26</v>
      </c>
      <c r="V8" s="15" t="s">
        <v>27</v>
      </c>
    </row>
    <row r="9" spans="1:22" ht="39.950000000000003" customHeight="1" x14ac:dyDescent="0.2">
      <c r="A9" s="513"/>
      <c r="B9" s="513"/>
      <c r="C9" s="513"/>
      <c r="D9" s="513"/>
      <c r="E9" s="513"/>
      <c r="F9" s="258" t="s">
        <v>31</v>
      </c>
      <c r="G9" s="515"/>
      <c r="H9" s="501"/>
      <c r="I9" s="38" t="s">
        <v>64</v>
      </c>
      <c r="J9" s="9">
        <v>44197</v>
      </c>
      <c r="K9" s="10">
        <v>44196</v>
      </c>
      <c r="L9" s="11">
        <v>0.25</v>
      </c>
      <c r="M9" s="11">
        <v>0.25</v>
      </c>
      <c r="N9" s="11">
        <v>0.25</v>
      </c>
      <c r="O9" s="11">
        <v>0.25</v>
      </c>
      <c r="P9" s="12">
        <v>2199</v>
      </c>
      <c r="Q9" s="12">
        <v>2199</v>
      </c>
      <c r="R9" s="12">
        <v>2199</v>
      </c>
      <c r="S9" s="12">
        <v>2199</v>
      </c>
      <c r="T9" s="13">
        <f>+P9+Q9+R9+S9</f>
        <v>8796</v>
      </c>
      <c r="U9" s="15" t="s">
        <v>26</v>
      </c>
      <c r="V9" s="15" t="s">
        <v>27</v>
      </c>
    </row>
    <row r="10" spans="1:22" ht="39.950000000000003" customHeight="1" x14ac:dyDescent="0.2">
      <c r="A10" s="513"/>
      <c r="B10" s="513"/>
      <c r="C10" s="513"/>
      <c r="D10" s="513"/>
      <c r="E10" s="513"/>
      <c r="F10" s="258" t="s">
        <v>10</v>
      </c>
      <c r="G10" s="515"/>
      <c r="H10" s="501"/>
      <c r="I10" s="38" t="s">
        <v>65</v>
      </c>
      <c r="J10" s="9">
        <v>44197</v>
      </c>
      <c r="K10" s="10">
        <v>44196</v>
      </c>
      <c r="L10" s="11">
        <v>0.25</v>
      </c>
      <c r="M10" s="11">
        <v>0.25</v>
      </c>
      <c r="N10" s="11">
        <v>0.25</v>
      </c>
      <c r="O10" s="11">
        <v>0.25</v>
      </c>
      <c r="P10" s="12">
        <v>1382.97</v>
      </c>
      <c r="Q10" s="12">
        <v>1382.97</v>
      </c>
      <c r="R10" s="12">
        <v>1382.97</v>
      </c>
      <c r="S10" s="12">
        <v>1382.97</v>
      </c>
      <c r="T10" s="13">
        <f>SUM(P10:S10)</f>
        <v>5531.88</v>
      </c>
      <c r="U10" s="15" t="s">
        <v>26</v>
      </c>
      <c r="V10" s="16" t="s">
        <v>25</v>
      </c>
    </row>
    <row r="11" spans="1:22" ht="39.950000000000003" customHeight="1" x14ac:dyDescent="0.2">
      <c r="A11" s="513"/>
      <c r="B11" s="513"/>
      <c r="C11" s="513"/>
      <c r="D11" s="513"/>
      <c r="E11" s="513"/>
      <c r="F11" s="258" t="s">
        <v>13</v>
      </c>
      <c r="G11" s="515"/>
      <c r="H11" s="501"/>
      <c r="I11" s="38" t="s">
        <v>66</v>
      </c>
      <c r="J11" s="9">
        <v>44197</v>
      </c>
      <c r="K11" s="10">
        <v>44196</v>
      </c>
      <c r="L11" s="11">
        <v>0.25</v>
      </c>
      <c r="M11" s="11">
        <v>0.25</v>
      </c>
      <c r="N11" s="11">
        <v>0.25</v>
      </c>
      <c r="O11" s="11">
        <v>0.25</v>
      </c>
      <c r="P11" s="41">
        <v>1410.56</v>
      </c>
      <c r="Q11" s="41">
        <v>1410.56</v>
      </c>
      <c r="R11" s="41">
        <v>1450</v>
      </c>
      <c r="S11" s="41">
        <v>1450</v>
      </c>
      <c r="T11" s="13">
        <f>SUM(P11:S11)</f>
        <v>5721.12</v>
      </c>
      <c r="U11" s="15" t="s">
        <v>26</v>
      </c>
      <c r="V11" s="15" t="s">
        <v>27</v>
      </c>
    </row>
    <row r="12" spans="1:22" ht="39.950000000000003" customHeight="1" x14ac:dyDescent="0.2">
      <c r="A12" s="513"/>
      <c r="B12" s="513"/>
      <c r="C12" s="513"/>
      <c r="D12" s="513"/>
      <c r="E12" s="513"/>
      <c r="F12" s="258" t="s">
        <v>14</v>
      </c>
      <c r="G12" s="515"/>
      <c r="H12" s="501"/>
      <c r="I12" s="38" t="s">
        <v>67</v>
      </c>
      <c r="J12" s="9">
        <v>44409</v>
      </c>
      <c r="K12" s="10">
        <v>44561</v>
      </c>
      <c r="L12" s="11">
        <v>0.25</v>
      </c>
      <c r="M12" s="11">
        <v>0.25</v>
      </c>
      <c r="N12" s="11">
        <v>0.25</v>
      </c>
      <c r="O12" s="11">
        <v>0.25</v>
      </c>
      <c r="P12" s="12">
        <v>743.75</v>
      </c>
      <c r="Q12" s="12">
        <v>743.75</v>
      </c>
      <c r="R12" s="12">
        <v>743.75</v>
      </c>
      <c r="S12" s="12">
        <v>743.75</v>
      </c>
      <c r="T12" s="13">
        <f>SUM(P12:S12)</f>
        <v>2975</v>
      </c>
      <c r="U12" s="15" t="s">
        <v>26</v>
      </c>
      <c r="V12" s="15" t="s">
        <v>27</v>
      </c>
    </row>
    <row r="13" spans="1:22" ht="39.950000000000003" customHeight="1" x14ac:dyDescent="0.2">
      <c r="A13" s="513"/>
      <c r="B13" s="513"/>
      <c r="C13" s="513"/>
      <c r="D13" s="513"/>
      <c r="E13" s="513"/>
      <c r="F13" s="258" t="s">
        <v>15</v>
      </c>
      <c r="G13" s="515"/>
      <c r="H13" s="501"/>
      <c r="I13" s="38" t="s">
        <v>68</v>
      </c>
      <c r="J13" s="9">
        <v>44197</v>
      </c>
      <c r="K13" s="10">
        <v>44561</v>
      </c>
      <c r="L13" s="11">
        <v>0.25</v>
      </c>
      <c r="M13" s="11">
        <v>0.25</v>
      </c>
      <c r="N13" s="11">
        <v>0.25</v>
      </c>
      <c r="O13" s="11">
        <v>0.25</v>
      </c>
      <c r="P13" s="12">
        <v>780</v>
      </c>
      <c r="Q13" s="12">
        <v>850</v>
      </c>
      <c r="R13" s="12">
        <v>850</v>
      </c>
      <c r="S13" s="12">
        <v>780</v>
      </c>
      <c r="T13" s="13">
        <f>SUM(P13:S13)</f>
        <v>3260</v>
      </c>
      <c r="U13" s="15" t="s">
        <v>26</v>
      </c>
      <c r="V13" s="15" t="s">
        <v>27</v>
      </c>
    </row>
    <row r="14" spans="1:22" ht="39.950000000000003" customHeight="1" x14ac:dyDescent="0.2">
      <c r="A14" s="513"/>
      <c r="B14" s="513"/>
      <c r="C14" s="513"/>
      <c r="D14" s="513"/>
      <c r="E14" s="513"/>
      <c r="F14" s="258" t="s">
        <v>190</v>
      </c>
      <c r="G14" s="515"/>
      <c r="H14" s="501"/>
      <c r="I14" s="38" t="s">
        <v>88</v>
      </c>
      <c r="J14" s="9"/>
      <c r="K14" s="10"/>
      <c r="L14" s="11">
        <v>0</v>
      </c>
      <c r="M14" s="11">
        <v>0</v>
      </c>
      <c r="N14" s="11">
        <v>1</v>
      </c>
      <c r="O14" s="11">
        <v>0</v>
      </c>
      <c r="P14" s="12">
        <v>0</v>
      </c>
      <c r="Q14" s="12">
        <v>0</v>
      </c>
      <c r="R14" s="12">
        <v>1000</v>
      </c>
      <c r="S14" s="12">
        <v>0</v>
      </c>
      <c r="T14" s="13">
        <v>1000</v>
      </c>
      <c r="U14" s="15" t="s">
        <v>191</v>
      </c>
      <c r="V14" s="15"/>
    </row>
    <row r="15" spans="1:22" ht="39.950000000000003" customHeight="1" x14ac:dyDescent="0.2">
      <c r="A15" s="513"/>
      <c r="B15" s="513"/>
      <c r="C15" s="513"/>
      <c r="D15" s="513"/>
      <c r="E15" s="513"/>
      <c r="F15" s="258" t="s">
        <v>262</v>
      </c>
      <c r="G15" s="515"/>
      <c r="H15" s="501"/>
      <c r="I15" s="38" t="s">
        <v>263</v>
      </c>
      <c r="J15" s="9"/>
      <c r="K15" s="10"/>
      <c r="L15" s="11"/>
      <c r="M15" s="11"/>
      <c r="N15" s="11">
        <v>0.5</v>
      </c>
      <c r="O15" s="11">
        <v>0.5</v>
      </c>
      <c r="P15" s="12"/>
      <c r="Q15" s="12"/>
      <c r="R15" s="12" t="s">
        <v>264</v>
      </c>
      <c r="S15" s="12" t="s">
        <v>264</v>
      </c>
      <c r="T15" s="13">
        <v>401.2</v>
      </c>
      <c r="U15" s="15"/>
      <c r="V15" s="15"/>
    </row>
    <row r="16" spans="1:22" ht="39.950000000000003" customHeight="1" x14ac:dyDescent="0.2">
      <c r="A16" s="513"/>
      <c r="B16" s="513"/>
      <c r="C16" s="513"/>
      <c r="D16" s="513"/>
      <c r="E16" s="513"/>
      <c r="F16" s="258" t="s">
        <v>23</v>
      </c>
      <c r="G16" s="515"/>
      <c r="H16" s="501"/>
      <c r="I16" s="42" t="s">
        <v>69</v>
      </c>
      <c r="J16" s="10">
        <v>44075</v>
      </c>
      <c r="K16" s="10">
        <v>44196</v>
      </c>
      <c r="L16" s="11">
        <v>0</v>
      </c>
      <c r="M16" s="11">
        <v>0</v>
      </c>
      <c r="N16" s="11">
        <v>0.5</v>
      </c>
      <c r="O16" s="11">
        <v>0.5</v>
      </c>
      <c r="P16" s="14">
        <v>1859.7</v>
      </c>
      <c r="Q16" s="14">
        <v>1859.7</v>
      </c>
      <c r="R16" s="14">
        <v>1859.7</v>
      </c>
      <c r="S16" s="14">
        <v>1859.7</v>
      </c>
      <c r="T16" s="13">
        <f>SUM(P16:S16)</f>
        <v>7438.8</v>
      </c>
      <c r="U16" s="15" t="s">
        <v>26</v>
      </c>
      <c r="V16" s="16" t="s">
        <v>25</v>
      </c>
    </row>
    <row r="17" spans="1:118" ht="39.950000000000003" customHeight="1" x14ac:dyDescent="0.2">
      <c r="A17" s="513"/>
      <c r="B17" s="513"/>
      <c r="C17" s="513"/>
      <c r="D17" s="513"/>
      <c r="E17" s="513"/>
      <c r="F17" s="258" t="s">
        <v>119</v>
      </c>
      <c r="G17" s="515"/>
      <c r="H17" s="501"/>
      <c r="I17" s="42" t="s">
        <v>120</v>
      </c>
      <c r="J17" s="9">
        <v>44197</v>
      </c>
      <c r="K17" s="10">
        <v>44196</v>
      </c>
      <c r="L17" s="11">
        <v>0.25</v>
      </c>
      <c r="M17" s="11">
        <v>0.25</v>
      </c>
      <c r="N17" s="11">
        <v>0.25</v>
      </c>
      <c r="O17" s="11">
        <v>0.25</v>
      </c>
      <c r="P17" s="14">
        <v>36</v>
      </c>
      <c r="Q17" s="14">
        <v>36</v>
      </c>
      <c r="R17" s="14">
        <v>39</v>
      </c>
      <c r="S17" s="14">
        <v>39</v>
      </c>
      <c r="T17" s="13">
        <f>P17+Q17+R17+S17</f>
        <v>150</v>
      </c>
      <c r="U17" s="15" t="s">
        <v>26</v>
      </c>
      <c r="V17" s="16" t="s">
        <v>25</v>
      </c>
    </row>
    <row r="18" spans="1:118" ht="39.950000000000003" customHeight="1" x14ac:dyDescent="0.2">
      <c r="A18" s="513"/>
      <c r="B18" s="513"/>
      <c r="C18" s="513"/>
      <c r="D18" s="513"/>
      <c r="E18" s="513"/>
      <c r="F18" s="258" t="s">
        <v>24</v>
      </c>
      <c r="G18" s="515"/>
      <c r="H18" s="501"/>
      <c r="I18" s="42" t="s">
        <v>113</v>
      </c>
      <c r="J18" s="9"/>
      <c r="K18" s="10"/>
      <c r="L18" s="11">
        <v>0.25</v>
      </c>
      <c r="M18" s="11">
        <v>0.25</v>
      </c>
      <c r="N18" s="11">
        <v>0.25</v>
      </c>
      <c r="O18" s="11">
        <v>0.25</v>
      </c>
      <c r="P18" s="14">
        <v>564.75</v>
      </c>
      <c r="Q18" s="14">
        <v>564.75</v>
      </c>
      <c r="R18" s="14">
        <v>564.75</v>
      </c>
      <c r="S18" s="14">
        <v>567.75</v>
      </c>
      <c r="T18" s="13">
        <f>SUM(P18:S18)</f>
        <v>2262</v>
      </c>
      <c r="U18" s="17" t="s">
        <v>26</v>
      </c>
      <c r="V18" s="18" t="s">
        <v>25</v>
      </c>
    </row>
    <row r="19" spans="1:118" ht="39.950000000000003" customHeight="1" x14ac:dyDescent="0.2">
      <c r="A19" s="513"/>
      <c r="B19" s="513"/>
      <c r="C19" s="513"/>
      <c r="D19" s="513"/>
      <c r="E19" s="513"/>
      <c r="F19" s="258" t="s">
        <v>111</v>
      </c>
      <c r="G19" s="515"/>
      <c r="H19" s="501"/>
      <c r="I19" s="42" t="s">
        <v>112</v>
      </c>
      <c r="J19" s="10"/>
      <c r="K19" s="10"/>
      <c r="L19" s="11">
        <v>1</v>
      </c>
      <c r="M19" s="11">
        <v>0</v>
      </c>
      <c r="N19" s="11">
        <v>0</v>
      </c>
      <c r="O19" s="11">
        <v>0</v>
      </c>
      <c r="P19" s="12">
        <v>0</v>
      </c>
      <c r="Q19" s="12">
        <v>0</v>
      </c>
      <c r="R19" s="12">
        <v>0</v>
      </c>
      <c r="S19" s="12">
        <v>200</v>
      </c>
      <c r="T19" s="13">
        <v>200</v>
      </c>
      <c r="U19" s="17" t="s">
        <v>26</v>
      </c>
      <c r="V19" s="18" t="s">
        <v>25</v>
      </c>
    </row>
    <row r="20" spans="1:118" ht="39.950000000000003" customHeight="1" x14ac:dyDescent="0.2">
      <c r="A20" s="513"/>
      <c r="B20" s="513"/>
      <c r="C20" s="513"/>
      <c r="D20" s="513"/>
      <c r="E20" s="513"/>
      <c r="F20" s="258" t="s">
        <v>102</v>
      </c>
      <c r="G20" s="516"/>
      <c r="H20" s="502"/>
      <c r="I20" s="42" t="s">
        <v>121</v>
      </c>
      <c r="J20" s="10"/>
      <c r="K20" s="10"/>
      <c r="L20" s="11">
        <v>0.25</v>
      </c>
      <c r="M20" s="11">
        <v>0.25</v>
      </c>
      <c r="N20" s="11">
        <v>0.25</v>
      </c>
      <c r="O20" s="11">
        <v>0.25</v>
      </c>
      <c r="P20" s="12">
        <v>50</v>
      </c>
      <c r="Q20" s="12">
        <v>50</v>
      </c>
      <c r="R20" s="12">
        <v>50</v>
      </c>
      <c r="S20" s="12">
        <v>50</v>
      </c>
      <c r="T20" s="13">
        <v>200</v>
      </c>
      <c r="U20" s="17" t="s">
        <v>26</v>
      </c>
      <c r="V20" s="18" t="s">
        <v>25</v>
      </c>
    </row>
    <row r="21" spans="1:118" ht="39.950000000000003" customHeight="1" thickBot="1" x14ac:dyDescent="0.25">
      <c r="A21" s="205"/>
      <c r="B21" s="206"/>
      <c r="C21" s="206"/>
      <c r="D21" s="206"/>
      <c r="E21" s="206"/>
      <c r="F21" s="259"/>
      <c r="G21" s="208"/>
      <c r="H21" s="209"/>
      <c r="I21" s="210"/>
      <c r="J21" s="211"/>
      <c r="K21" s="211"/>
      <c r="L21" s="212"/>
      <c r="M21" s="212"/>
      <c r="N21" s="212"/>
      <c r="O21" s="212"/>
      <c r="P21" s="213"/>
      <c r="Q21" s="213"/>
      <c r="R21" s="213"/>
      <c r="S21" s="213"/>
      <c r="T21" s="245">
        <f>SUM(T7:T20)</f>
        <v>78200</v>
      </c>
      <c r="U21" s="214"/>
      <c r="V21" s="215"/>
    </row>
    <row r="22" spans="1:118" ht="39.950000000000003" customHeight="1" thickBot="1" x14ac:dyDescent="0.25">
      <c r="A22" s="253"/>
      <c r="B22" s="503" t="s">
        <v>45</v>
      </c>
      <c r="C22" s="504"/>
      <c r="D22" s="505"/>
      <c r="E22" s="505"/>
      <c r="F22" s="505"/>
      <c r="G22" s="505"/>
      <c r="H22" s="505"/>
      <c r="I22" s="505"/>
      <c r="J22" s="505"/>
      <c r="K22" s="505"/>
      <c r="L22" s="505"/>
      <c r="M22" s="505"/>
      <c r="N22" s="505"/>
      <c r="O22" s="505"/>
      <c r="P22" s="505"/>
      <c r="Q22" s="505"/>
      <c r="R22" s="505"/>
      <c r="S22" s="505"/>
      <c r="T22" s="505"/>
      <c r="U22" s="505"/>
      <c r="V22" s="506"/>
    </row>
    <row r="23" spans="1:118" s="40" customFormat="1" ht="32.450000000000003" customHeight="1" x14ac:dyDescent="0.2">
      <c r="A23" s="519" t="s">
        <v>84</v>
      </c>
      <c r="B23" s="521" t="s">
        <v>82</v>
      </c>
      <c r="C23" s="417" t="s">
        <v>21</v>
      </c>
      <c r="D23" s="507" t="s">
        <v>47</v>
      </c>
      <c r="E23" s="510" t="s">
        <v>164</v>
      </c>
      <c r="F23" s="260" t="s">
        <v>144</v>
      </c>
      <c r="G23" s="416" t="s">
        <v>32</v>
      </c>
      <c r="H23" s="511" t="s">
        <v>199</v>
      </c>
      <c r="I23" s="237" t="s">
        <v>70</v>
      </c>
      <c r="J23" s="232">
        <v>44197</v>
      </c>
      <c r="K23" s="232">
        <v>44560</v>
      </c>
      <c r="L23" s="233">
        <v>0</v>
      </c>
      <c r="M23" s="233">
        <v>0.5</v>
      </c>
      <c r="N23" s="233">
        <v>0.5</v>
      </c>
      <c r="O23" s="233">
        <v>0</v>
      </c>
      <c r="P23" s="234">
        <v>0</v>
      </c>
      <c r="Q23" s="234">
        <v>0</v>
      </c>
      <c r="R23" s="234">
        <v>2500</v>
      </c>
      <c r="S23" s="234">
        <v>0</v>
      </c>
      <c r="T23" s="359">
        <v>2500</v>
      </c>
      <c r="U23" s="416" t="s">
        <v>46</v>
      </c>
      <c r="V23" s="517" t="s">
        <v>22</v>
      </c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1"/>
      <c r="AP23" s="31"/>
      <c r="AQ23" s="31"/>
      <c r="AR23" s="31"/>
      <c r="AS23" s="31"/>
      <c r="AT23" s="31"/>
      <c r="AU23" s="31"/>
      <c r="AV23" s="31"/>
      <c r="AW23" s="31"/>
      <c r="AX23" s="31"/>
      <c r="AY23" s="31"/>
      <c r="BC23" s="31"/>
      <c r="BD23" s="31"/>
      <c r="BE23" s="31"/>
      <c r="BF23" s="31"/>
      <c r="BG23" s="31"/>
      <c r="BH23" s="31"/>
      <c r="BI23" s="31"/>
      <c r="BJ23" s="31"/>
      <c r="BK23" s="31"/>
      <c r="BL23" s="31"/>
      <c r="BM23" s="31"/>
      <c r="BN23" s="31"/>
      <c r="BO23" s="31"/>
      <c r="BP23" s="31"/>
      <c r="BQ23" s="31"/>
      <c r="BR23" s="31"/>
      <c r="BS23" s="31"/>
      <c r="BT23" s="31"/>
      <c r="BU23" s="31"/>
      <c r="BV23" s="31"/>
      <c r="BW23" s="31"/>
      <c r="BX23" s="31"/>
      <c r="BY23" s="31"/>
      <c r="BZ23" s="31"/>
      <c r="CA23" s="31"/>
      <c r="CB23" s="31"/>
      <c r="CC23" s="31"/>
      <c r="CD23" s="31"/>
      <c r="CE23" s="31"/>
      <c r="CF23" s="31"/>
      <c r="CG23" s="31"/>
      <c r="CH23" s="31"/>
      <c r="CI23" s="31"/>
      <c r="CJ23" s="31"/>
      <c r="CK23" s="31"/>
      <c r="CL23" s="31"/>
      <c r="CM23" s="31"/>
      <c r="CN23" s="31"/>
      <c r="CO23" s="31"/>
      <c r="CP23" s="31"/>
      <c r="CQ23" s="31"/>
      <c r="CR23" s="31"/>
      <c r="CS23" s="31"/>
      <c r="CT23" s="31"/>
      <c r="CU23" s="31"/>
      <c r="CV23" s="31"/>
      <c r="CW23" s="31"/>
      <c r="CX23" s="31"/>
      <c r="CY23" s="31"/>
      <c r="CZ23" s="31"/>
      <c r="DA23" s="31"/>
      <c r="DB23" s="31"/>
      <c r="DC23" s="31"/>
      <c r="DD23" s="31"/>
      <c r="DE23" s="31"/>
      <c r="DF23" s="31"/>
      <c r="DG23" s="31"/>
      <c r="DH23" s="31"/>
      <c r="DI23" s="31"/>
      <c r="DJ23" s="31"/>
      <c r="DK23" s="31"/>
      <c r="DL23" s="31"/>
      <c r="DM23" s="31"/>
      <c r="DN23" s="31"/>
    </row>
    <row r="24" spans="1:118" s="40" customFormat="1" ht="33" customHeight="1" x14ac:dyDescent="0.2">
      <c r="A24" s="520"/>
      <c r="B24" s="522"/>
      <c r="C24" s="417"/>
      <c r="D24" s="508"/>
      <c r="E24" s="423"/>
      <c r="F24" s="258" t="s">
        <v>154</v>
      </c>
      <c r="G24" s="417"/>
      <c r="H24" s="512"/>
      <c r="I24" s="43" t="s">
        <v>70</v>
      </c>
      <c r="J24" s="126"/>
      <c r="K24" s="126"/>
      <c r="L24" s="127">
        <v>0</v>
      </c>
      <c r="M24" s="127">
        <v>0.5</v>
      </c>
      <c r="N24" s="127">
        <v>0.5</v>
      </c>
      <c r="O24" s="127">
        <v>0</v>
      </c>
      <c r="P24" s="123">
        <v>0</v>
      </c>
      <c r="Q24" s="123">
        <v>0</v>
      </c>
      <c r="R24" s="123">
        <v>2000</v>
      </c>
      <c r="S24" s="123">
        <v>0</v>
      </c>
      <c r="T24" s="360">
        <v>2000</v>
      </c>
      <c r="U24" s="417"/>
      <c r="V24" s="518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BC24" s="31"/>
      <c r="BD24" s="31"/>
      <c r="BE24" s="31"/>
      <c r="BF24" s="31"/>
      <c r="BG24" s="31"/>
      <c r="BH24" s="31"/>
      <c r="BI24" s="31"/>
      <c r="BJ24" s="31"/>
      <c r="BK24" s="31"/>
      <c r="BL24" s="31"/>
      <c r="BM24" s="31"/>
      <c r="BN24" s="31"/>
      <c r="BO24" s="31"/>
      <c r="BP24" s="31"/>
      <c r="BQ24" s="31"/>
      <c r="BR24" s="31"/>
      <c r="BS24" s="31"/>
      <c r="BT24" s="31"/>
      <c r="BU24" s="31"/>
      <c r="BV24" s="31"/>
      <c r="BW24" s="31"/>
      <c r="BX24" s="31"/>
      <c r="BY24" s="31"/>
      <c r="BZ24" s="31"/>
      <c r="CA24" s="31"/>
      <c r="CB24" s="31"/>
      <c r="CC24" s="31"/>
      <c r="CD24" s="31"/>
      <c r="CE24" s="31"/>
      <c r="CF24" s="31"/>
      <c r="CG24" s="31"/>
      <c r="CH24" s="31"/>
      <c r="CI24" s="31"/>
      <c r="CJ24" s="31"/>
      <c r="CK24" s="31"/>
      <c r="CL24" s="31"/>
      <c r="CM24" s="31"/>
      <c r="CN24" s="31"/>
      <c r="CO24" s="31"/>
      <c r="CP24" s="31"/>
      <c r="CQ24" s="31"/>
      <c r="CR24" s="31"/>
      <c r="CS24" s="31"/>
      <c r="CT24" s="31"/>
      <c r="CU24" s="31"/>
      <c r="CV24" s="31"/>
      <c r="CW24" s="31"/>
      <c r="CX24" s="31"/>
      <c r="CY24" s="31"/>
      <c r="CZ24" s="31"/>
      <c r="DA24" s="31"/>
      <c r="DB24" s="31"/>
      <c r="DC24" s="31"/>
      <c r="DD24" s="31"/>
      <c r="DE24" s="31"/>
      <c r="DF24" s="31"/>
      <c r="DG24" s="31"/>
      <c r="DH24" s="31"/>
      <c r="DI24" s="31"/>
      <c r="DJ24" s="31"/>
      <c r="DK24" s="31"/>
      <c r="DL24" s="31"/>
      <c r="DM24" s="31"/>
      <c r="DN24" s="31"/>
    </row>
    <row r="25" spans="1:118" s="40" customFormat="1" ht="34.9" customHeight="1" x14ac:dyDescent="0.2">
      <c r="A25" s="520"/>
      <c r="B25" s="522"/>
      <c r="C25" s="417"/>
      <c r="D25" s="508"/>
      <c r="E25" s="423"/>
      <c r="F25" s="258" t="s">
        <v>145</v>
      </c>
      <c r="G25" s="417"/>
      <c r="H25" s="512"/>
      <c r="I25" s="43" t="s">
        <v>70</v>
      </c>
      <c r="J25" s="126"/>
      <c r="K25" s="126"/>
      <c r="L25" s="127">
        <v>0</v>
      </c>
      <c r="M25" s="127">
        <v>0.5</v>
      </c>
      <c r="N25" s="127">
        <v>0.5</v>
      </c>
      <c r="O25" s="127">
        <v>0</v>
      </c>
      <c r="P25" s="123">
        <v>0</v>
      </c>
      <c r="Q25" s="123">
        <v>0</v>
      </c>
      <c r="R25" s="123">
        <v>700</v>
      </c>
      <c r="S25" s="123">
        <v>0</v>
      </c>
      <c r="T25" s="360">
        <f t="shared" ref="T25:T29" si="0">P25+Q25+R25+S25</f>
        <v>700</v>
      </c>
      <c r="U25" s="417"/>
      <c r="V25" s="518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BC25" s="31"/>
      <c r="BD25" s="31"/>
      <c r="BE25" s="31"/>
      <c r="BF25" s="31"/>
      <c r="BG25" s="31"/>
      <c r="BH25" s="31"/>
      <c r="BI25" s="31"/>
      <c r="BJ25" s="31"/>
      <c r="BK25" s="31"/>
      <c r="BL25" s="31"/>
      <c r="BM25" s="31"/>
      <c r="BN25" s="31"/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1"/>
      <c r="CI25" s="31"/>
      <c r="CJ25" s="31"/>
      <c r="CK25" s="31"/>
      <c r="CL25" s="31"/>
      <c r="CM25" s="31"/>
      <c r="CN25" s="31"/>
      <c r="CO25" s="31"/>
      <c r="CP25" s="31"/>
      <c r="CQ25" s="31"/>
      <c r="CR25" s="31"/>
      <c r="CS25" s="31"/>
      <c r="CT25" s="31"/>
      <c r="CU25" s="31"/>
      <c r="CV25" s="31"/>
      <c r="CW25" s="31"/>
      <c r="CX25" s="31"/>
      <c r="CY25" s="31"/>
      <c r="CZ25" s="31"/>
      <c r="DA25" s="31"/>
      <c r="DB25" s="31"/>
      <c r="DC25" s="31"/>
      <c r="DD25" s="31"/>
      <c r="DE25" s="31"/>
      <c r="DF25" s="31"/>
      <c r="DG25" s="31"/>
      <c r="DH25" s="31"/>
      <c r="DI25" s="31"/>
      <c r="DJ25" s="31"/>
      <c r="DK25" s="31"/>
      <c r="DL25" s="31"/>
      <c r="DM25" s="31"/>
      <c r="DN25" s="31"/>
    </row>
    <row r="26" spans="1:118" s="40" customFormat="1" ht="29.45" customHeight="1" x14ac:dyDescent="0.2">
      <c r="A26" s="520"/>
      <c r="B26" s="522"/>
      <c r="C26" s="417"/>
      <c r="D26" s="508"/>
      <c r="E26" s="423"/>
      <c r="F26" s="258" t="s">
        <v>155</v>
      </c>
      <c r="G26" s="417"/>
      <c r="H26" s="512"/>
      <c r="I26" s="43" t="s">
        <v>70</v>
      </c>
      <c r="J26" s="126"/>
      <c r="K26" s="126"/>
      <c r="L26" s="127">
        <v>0.25</v>
      </c>
      <c r="M26" s="127">
        <v>0.25</v>
      </c>
      <c r="N26" s="127">
        <v>0.25</v>
      </c>
      <c r="O26" s="127">
        <v>0.25</v>
      </c>
      <c r="P26" s="123">
        <v>2100</v>
      </c>
      <c r="Q26" s="123">
        <v>3150</v>
      </c>
      <c r="R26" s="123">
        <v>3150</v>
      </c>
      <c r="S26" s="123">
        <v>3150</v>
      </c>
      <c r="T26" s="360">
        <f t="shared" si="0"/>
        <v>11550</v>
      </c>
      <c r="U26" s="417"/>
      <c r="V26" s="518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BC26" s="31"/>
      <c r="BD26" s="31"/>
      <c r="BE26" s="31"/>
      <c r="BF26" s="31"/>
      <c r="BG26" s="31"/>
      <c r="BH26" s="31"/>
      <c r="BI26" s="31"/>
      <c r="BJ26" s="31"/>
      <c r="BK26" s="31"/>
      <c r="BL26" s="31"/>
      <c r="BM26" s="31"/>
      <c r="BN26" s="31"/>
      <c r="BO26" s="31"/>
      <c r="BP26" s="31"/>
      <c r="BQ26" s="31"/>
      <c r="BR26" s="31"/>
      <c r="BS26" s="31"/>
      <c r="BT26" s="31"/>
      <c r="BU26" s="31"/>
      <c r="BV26" s="31"/>
      <c r="BW26" s="31"/>
      <c r="BX26" s="31"/>
      <c r="BY26" s="31"/>
      <c r="BZ26" s="31"/>
      <c r="CA26" s="31"/>
      <c r="CB26" s="31"/>
      <c r="CC26" s="31"/>
      <c r="CD26" s="31"/>
      <c r="CE26" s="31"/>
      <c r="CF26" s="31"/>
      <c r="CG26" s="31"/>
      <c r="CH26" s="31"/>
      <c r="CI26" s="31"/>
      <c r="CJ26" s="31"/>
      <c r="CK26" s="31"/>
      <c r="CL26" s="31"/>
      <c r="CM26" s="31"/>
      <c r="CN26" s="31"/>
      <c r="CO26" s="31"/>
      <c r="CP26" s="31"/>
      <c r="CQ26" s="31"/>
      <c r="CR26" s="31"/>
      <c r="CS26" s="31"/>
      <c r="CT26" s="31"/>
      <c r="CU26" s="31"/>
      <c r="CV26" s="31"/>
      <c r="CW26" s="31"/>
      <c r="CX26" s="31"/>
      <c r="CY26" s="31"/>
      <c r="CZ26" s="31"/>
      <c r="DA26" s="31"/>
      <c r="DB26" s="31"/>
      <c r="DC26" s="31"/>
      <c r="DD26" s="31"/>
      <c r="DE26" s="31"/>
      <c r="DF26" s="31"/>
      <c r="DG26" s="31"/>
      <c r="DH26" s="31"/>
      <c r="DI26" s="31"/>
      <c r="DJ26" s="31"/>
      <c r="DK26" s="31"/>
      <c r="DL26" s="31"/>
      <c r="DM26" s="31"/>
      <c r="DN26" s="31"/>
    </row>
    <row r="27" spans="1:118" s="40" customFormat="1" ht="34.9" customHeight="1" x14ac:dyDescent="0.2">
      <c r="A27" s="520"/>
      <c r="B27" s="522"/>
      <c r="C27" s="417"/>
      <c r="D27" s="508"/>
      <c r="E27" s="423"/>
      <c r="F27" s="258" t="s">
        <v>146</v>
      </c>
      <c r="G27" s="417"/>
      <c r="H27" s="512"/>
      <c r="I27" s="43" t="s">
        <v>70</v>
      </c>
      <c r="J27" s="126"/>
      <c r="K27" s="126"/>
      <c r="L27" s="127">
        <v>0</v>
      </c>
      <c r="M27" s="127">
        <v>0.5</v>
      </c>
      <c r="N27" s="127">
        <v>0.5</v>
      </c>
      <c r="O27" s="127">
        <v>0</v>
      </c>
      <c r="P27" s="123">
        <v>0</v>
      </c>
      <c r="Q27" s="123">
        <v>0</v>
      </c>
      <c r="R27" s="123">
        <v>2000</v>
      </c>
      <c r="S27" s="123">
        <v>0</v>
      </c>
      <c r="T27" s="360">
        <f t="shared" si="0"/>
        <v>2000</v>
      </c>
      <c r="U27" s="417"/>
      <c r="V27" s="518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BC27" s="31"/>
      <c r="BD27" s="31"/>
      <c r="BE27" s="31"/>
      <c r="BF27" s="31"/>
      <c r="BG27" s="31"/>
      <c r="BH27" s="31"/>
      <c r="BI27" s="31"/>
      <c r="BJ27" s="31"/>
      <c r="BK27" s="31"/>
      <c r="BL27" s="31"/>
      <c r="BM27" s="31"/>
      <c r="BN27" s="31"/>
      <c r="BO27" s="31"/>
      <c r="BP27" s="31"/>
      <c r="BQ27" s="31"/>
      <c r="BR27" s="31"/>
      <c r="BS27" s="31"/>
      <c r="BT27" s="31"/>
      <c r="BU27" s="31"/>
      <c r="BV27" s="31"/>
      <c r="BW27" s="31"/>
      <c r="BX27" s="31"/>
      <c r="BY27" s="31"/>
      <c r="BZ27" s="31"/>
      <c r="CA27" s="31"/>
      <c r="CB27" s="31"/>
      <c r="CC27" s="31"/>
      <c r="CD27" s="31"/>
      <c r="CE27" s="31"/>
      <c r="CF27" s="31"/>
      <c r="CG27" s="31"/>
      <c r="CH27" s="31"/>
      <c r="CI27" s="31"/>
      <c r="CJ27" s="31"/>
      <c r="CK27" s="31"/>
      <c r="CL27" s="31"/>
      <c r="CM27" s="31"/>
      <c r="CN27" s="31"/>
      <c r="CO27" s="31"/>
      <c r="CP27" s="31"/>
      <c r="CQ27" s="31"/>
      <c r="CR27" s="31"/>
      <c r="CS27" s="31"/>
      <c r="CT27" s="31"/>
      <c r="CU27" s="31"/>
      <c r="CV27" s="31"/>
      <c r="CW27" s="31"/>
      <c r="CX27" s="31"/>
      <c r="CY27" s="31"/>
      <c r="CZ27" s="31"/>
      <c r="DA27" s="31"/>
      <c r="DB27" s="31"/>
      <c r="DC27" s="31"/>
      <c r="DD27" s="31"/>
      <c r="DE27" s="31"/>
      <c r="DF27" s="31"/>
      <c r="DG27" s="31"/>
      <c r="DH27" s="31"/>
      <c r="DI27" s="31"/>
      <c r="DJ27" s="31"/>
      <c r="DK27" s="31"/>
      <c r="DL27" s="31"/>
      <c r="DM27" s="31"/>
      <c r="DN27" s="31"/>
    </row>
    <row r="28" spans="1:118" s="40" customFormat="1" ht="27" customHeight="1" x14ac:dyDescent="0.2">
      <c r="A28" s="520"/>
      <c r="B28" s="522"/>
      <c r="C28" s="417"/>
      <c r="D28" s="508"/>
      <c r="E28" s="423"/>
      <c r="F28" s="258" t="s">
        <v>156</v>
      </c>
      <c r="G28" s="417"/>
      <c r="H28" s="512"/>
      <c r="I28" s="43" t="s">
        <v>70</v>
      </c>
      <c r="J28" s="126"/>
      <c r="K28" s="126"/>
      <c r="L28" s="127">
        <v>0</v>
      </c>
      <c r="M28" s="127">
        <v>0</v>
      </c>
      <c r="N28" s="127">
        <v>1</v>
      </c>
      <c r="O28" s="127">
        <v>0</v>
      </c>
      <c r="P28" s="123">
        <v>0</v>
      </c>
      <c r="Q28" s="123">
        <v>0</v>
      </c>
      <c r="R28" s="123">
        <v>700</v>
      </c>
      <c r="S28" s="123">
        <v>0</v>
      </c>
      <c r="T28" s="361">
        <f t="shared" si="0"/>
        <v>700</v>
      </c>
      <c r="U28" s="417"/>
      <c r="V28" s="518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BC28" s="31"/>
      <c r="BD28" s="31"/>
      <c r="BE28" s="31"/>
      <c r="BF28" s="31"/>
      <c r="BG28" s="31"/>
      <c r="BH28" s="31"/>
      <c r="BI28" s="31"/>
      <c r="BJ28" s="31"/>
      <c r="BK28" s="31"/>
      <c r="BL28" s="31"/>
      <c r="BM28" s="31"/>
      <c r="BN28" s="31"/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  <c r="CB28" s="31"/>
      <c r="CC28" s="31"/>
      <c r="CD28" s="31"/>
      <c r="CE28" s="31"/>
      <c r="CF28" s="31"/>
      <c r="CG28" s="31"/>
      <c r="CH28" s="31"/>
      <c r="CI28" s="31"/>
      <c r="CJ28" s="31"/>
      <c r="CK28" s="31"/>
      <c r="CL28" s="31"/>
      <c r="CM28" s="31"/>
      <c r="CN28" s="31"/>
      <c r="CO28" s="31"/>
      <c r="CP28" s="31"/>
      <c r="CQ28" s="31"/>
      <c r="CR28" s="31"/>
      <c r="CS28" s="31"/>
      <c r="CT28" s="31"/>
      <c r="CU28" s="31"/>
      <c r="CV28" s="31"/>
      <c r="CW28" s="31"/>
      <c r="CX28" s="31"/>
      <c r="CY28" s="31"/>
      <c r="CZ28" s="31"/>
      <c r="DA28" s="31"/>
      <c r="DB28" s="31"/>
      <c r="DC28" s="31"/>
      <c r="DD28" s="31"/>
      <c r="DE28" s="31"/>
      <c r="DF28" s="31"/>
      <c r="DG28" s="31"/>
      <c r="DH28" s="31"/>
      <c r="DI28" s="31"/>
      <c r="DJ28" s="31"/>
      <c r="DK28" s="31"/>
      <c r="DL28" s="31"/>
      <c r="DM28" s="31"/>
      <c r="DN28" s="31"/>
    </row>
    <row r="29" spans="1:118" s="40" customFormat="1" ht="26.45" customHeight="1" x14ac:dyDescent="0.2">
      <c r="A29" s="520"/>
      <c r="B29" s="522"/>
      <c r="C29" s="417"/>
      <c r="D29" s="508"/>
      <c r="E29" s="423"/>
      <c r="F29" s="258" t="s">
        <v>157</v>
      </c>
      <c r="G29" s="417"/>
      <c r="H29" s="512"/>
      <c r="I29" s="43" t="s">
        <v>70</v>
      </c>
      <c r="J29" s="126"/>
      <c r="K29" s="126"/>
      <c r="L29" s="127">
        <v>0.25</v>
      </c>
      <c r="M29" s="127">
        <v>0.25</v>
      </c>
      <c r="N29" s="127">
        <v>0.25</v>
      </c>
      <c r="O29" s="127">
        <v>0.25</v>
      </c>
      <c r="P29" s="123">
        <v>200</v>
      </c>
      <c r="Q29" s="123">
        <v>200</v>
      </c>
      <c r="R29" s="123">
        <v>200</v>
      </c>
      <c r="S29" s="123">
        <v>200</v>
      </c>
      <c r="T29" s="361">
        <f t="shared" si="0"/>
        <v>800</v>
      </c>
      <c r="U29" s="417"/>
      <c r="V29" s="518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  <c r="AW29" s="31"/>
      <c r="AX29" s="31"/>
      <c r="AY29" s="31"/>
      <c r="BC29" s="31"/>
      <c r="BD29" s="31"/>
      <c r="BE29" s="31"/>
      <c r="BF29" s="31"/>
      <c r="BG29" s="31"/>
      <c r="BH29" s="31"/>
      <c r="BI29" s="31"/>
      <c r="BJ29" s="31"/>
      <c r="BK29" s="31"/>
      <c r="BL29" s="31"/>
      <c r="BM29" s="31"/>
      <c r="BN29" s="31"/>
      <c r="BO29" s="31"/>
      <c r="BP29" s="31"/>
      <c r="BQ29" s="31"/>
      <c r="BR29" s="31"/>
      <c r="BS29" s="31"/>
      <c r="BT29" s="31"/>
      <c r="BU29" s="31"/>
      <c r="BV29" s="31"/>
      <c r="BW29" s="31"/>
      <c r="BX29" s="31"/>
      <c r="BY29" s="31"/>
      <c r="BZ29" s="31"/>
      <c r="CA29" s="31"/>
      <c r="CB29" s="31"/>
      <c r="CC29" s="31"/>
      <c r="CD29" s="31"/>
      <c r="CE29" s="31"/>
      <c r="CF29" s="31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  <c r="CY29" s="31"/>
      <c r="CZ29" s="31"/>
      <c r="DA29" s="31"/>
      <c r="DB29" s="31"/>
      <c r="DC29" s="31"/>
      <c r="DD29" s="31"/>
      <c r="DE29" s="31"/>
      <c r="DF29" s="31"/>
      <c r="DG29" s="31"/>
      <c r="DH29" s="31"/>
      <c r="DI29" s="31"/>
      <c r="DJ29" s="31"/>
      <c r="DK29" s="31"/>
      <c r="DL29" s="31"/>
      <c r="DM29" s="31"/>
      <c r="DN29" s="31"/>
    </row>
    <row r="30" spans="1:118" s="383" customFormat="1" ht="26.45" customHeight="1" x14ac:dyDescent="0.2">
      <c r="A30" s="520"/>
      <c r="B30" s="522"/>
      <c r="C30" s="417"/>
      <c r="D30" s="508"/>
      <c r="E30" s="423"/>
      <c r="F30" s="394" t="s">
        <v>258</v>
      </c>
      <c r="G30" s="417"/>
      <c r="H30" s="512"/>
      <c r="I30" s="395" t="s">
        <v>76</v>
      </c>
      <c r="J30" s="396"/>
      <c r="K30" s="396"/>
      <c r="L30" s="397">
        <v>0.25</v>
      </c>
      <c r="M30" s="397">
        <v>0.25</v>
      </c>
      <c r="N30" s="397">
        <v>0.25</v>
      </c>
      <c r="O30" s="397">
        <v>0.25</v>
      </c>
      <c r="P30" s="398"/>
      <c r="Q30" s="398"/>
      <c r="R30" s="398">
        <v>1</v>
      </c>
      <c r="S30" s="398">
        <v>1</v>
      </c>
      <c r="T30" s="399">
        <v>2000</v>
      </c>
      <c r="U30" s="417"/>
      <c r="V30" s="518"/>
    </row>
    <row r="31" spans="1:118" s="40" customFormat="1" ht="42" customHeight="1" thickBot="1" x14ac:dyDescent="0.25">
      <c r="A31" s="520"/>
      <c r="B31" s="522"/>
      <c r="C31" s="417"/>
      <c r="D31" s="509"/>
      <c r="E31" s="424"/>
      <c r="F31" s="261" t="s">
        <v>194</v>
      </c>
      <c r="G31" s="417"/>
      <c r="H31" s="512"/>
      <c r="I31" s="229" t="s">
        <v>70</v>
      </c>
      <c r="J31" s="230"/>
      <c r="K31" s="230"/>
      <c r="L31" s="197">
        <v>0</v>
      </c>
      <c r="M31" s="197">
        <v>0</v>
      </c>
      <c r="N31" s="197">
        <v>0.5</v>
      </c>
      <c r="O31" s="197">
        <v>0.5</v>
      </c>
      <c r="P31" s="198">
        <v>0</v>
      </c>
      <c r="Q31" s="198">
        <v>0</v>
      </c>
      <c r="R31" s="198">
        <v>0</v>
      </c>
      <c r="S31" s="198">
        <v>2000</v>
      </c>
      <c r="T31" s="362">
        <v>2000</v>
      </c>
      <c r="U31" s="417"/>
      <c r="V31" s="518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BC31" s="31"/>
      <c r="BD31" s="31"/>
      <c r="BE31" s="31"/>
      <c r="BF31" s="31"/>
      <c r="BG31" s="31"/>
      <c r="BH31" s="31"/>
      <c r="BI31" s="31"/>
      <c r="BJ31" s="31"/>
      <c r="BK31" s="31"/>
      <c r="BL31" s="31"/>
      <c r="BM31" s="31"/>
      <c r="BN31" s="31"/>
      <c r="BO31" s="31"/>
      <c r="BP31" s="31"/>
      <c r="BQ31" s="31"/>
      <c r="BR31" s="31"/>
      <c r="BS31" s="31"/>
      <c r="BT31" s="31"/>
      <c r="BU31" s="31"/>
      <c r="BV31" s="31"/>
      <c r="BW31" s="31"/>
      <c r="BX31" s="31"/>
      <c r="BY31" s="31"/>
      <c r="BZ31" s="31"/>
      <c r="CA31" s="31"/>
      <c r="CB31" s="31"/>
      <c r="CC31" s="31"/>
      <c r="CD31" s="31"/>
      <c r="CE31" s="31"/>
      <c r="CF31" s="31"/>
      <c r="CG31" s="31"/>
      <c r="CH31" s="31"/>
      <c r="CI31" s="31"/>
      <c r="CJ31" s="31"/>
      <c r="CK31" s="31"/>
      <c r="CL31" s="31"/>
      <c r="CM31" s="31"/>
      <c r="CN31" s="31"/>
      <c r="CO31" s="31"/>
      <c r="CP31" s="31"/>
      <c r="CQ31" s="31"/>
      <c r="CR31" s="31"/>
      <c r="CS31" s="31"/>
      <c r="CT31" s="31"/>
      <c r="CU31" s="31"/>
      <c r="CV31" s="31"/>
      <c r="CW31" s="31"/>
      <c r="CX31" s="31"/>
      <c r="CY31" s="31"/>
      <c r="CZ31" s="31"/>
      <c r="DA31" s="31"/>
      <c r="DB31" s="31"/>
      <c r="DC31" s="31"/>
      <c r="DD31" s="31"/>
      <c r="DE31" s="31"/>
      <c r="DF31" s="31"/>
      <c r="DG31" s="31"/>
      <c r="DH31" s="31"/>
      <c r="DI31" s="31"/>
      <c r="DJ31" s="31"/>
      <c r="DK31" s="31"/>
      <c r="DL31" s="31"/>
      <c r="DM31" s="31"/>
      <c r="DN31" s="31"/>
    </row>
    <row r="32" spans="1:118" s="40" customFormat="1" ht="54.75" customHeight="1" x14ac:dyDescent="0.2">
      <c r="A32" s="520"/>
      <c r="B32" s="523"/>
      <c r="C32" s="277"/>
      <c r="D32" s="284" t="s">
        <v>229</v>
      </c>
      <c r="E32" s="152" t="s">
        <v>36</v>
      </c>
      <c r="F32" s="291" t="s">
        <v>128</v>
      </c>
      <c r="G32" s="279" t="s">
        <v>182</v>
      </c>
      <c r="H32" s="289"/>
      <c r="I32" s="290" t="s">
        <v>127</v>
      </c>
      <c r="J32" s="286"/>
      <c r="K32" s="286"/>
      <c r="L32" s="233">
        <v>0</v>
      </c>
      <c r="M32" s="233">
        <v>0</v>
      </c>
      <c r="N32" s="233">
        <v>0</v>
      </c>
      <c r="O32" s="233">
        <v>0</v>
      </c>
      <c r="P32" s="234"/>
      <c r="Q32" s="234"/>
      <c r="R32" s="234"/>
      <c r="S32" s="288">
        <v>2000</v>
      </c>
      <c r="T32" s="359">
        <v>2000</v>
      </c>
      <c r="U32" s="24"/>
      <c r="V32" s="280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BC32" s="31"/>
      <c r="BD32" s="31"/>
      <c r="BE32" s="31"/>
      <c r="BF32" s="31"/>
      <c r="BG32" s="31"/>
      <c r="BH32" s="31"/>
      <c r="BI32" s="31"/>
      <c r="BJ32" s="31"/>
      <c r="BK32" s="31"/>
      <c r="BL32" s="31"/>
      <c r="BM32" s="31"/>
      <c r="BN32" s="31"/>
      <c r="BO32" s="31"/>
      <c r="BP32" s="31"/>
      <c r="BQ32" s="31"/>
      <c r="BR32" s="31"/>
      <c r="BS32" s="31"/>
      <c r="BT32" s="31"/>
      <c r="BU32" s="31"/>
      <c r="BV32" s="31"/>
      <c r="BW32" s="31"/>
      <c r="BX32" s="31"/>
      <c r="BY32" s="31"/>
      <c r="BZ32" s="31"/>
      <c r="CA32" s="31"/>
      <c r="CB32" s="31"/>
      <c r="CC32" s="31"/>
      <c r="CD32" s="31"/>
      <c r="CE32" s="31"/>
      <c r="CF32" s="31"/>
      <c r="CG32" s="31"/>
      <c r="CH32" s="31"/>
      <c r="CI32" s="31"/>
      <c r="CJ32" s="31"/>
      <c r="CK32" s="31"/>
      <c r="CL32" s="31"/>
      <c r="CM32" s="31"/>
      <c r="CN32" s="31"/>
      <c r="CO32" s="31"/>
      <c r="CP32" s="31"/>
      <c r="CQ32" s="31"/>
      <c r="CR32" s="31"/>
      <c r="CS32" s="31"/>
      <c r="CT32" s="31"/>
      <c r="CU32" s="31"/>
      <c r="CV32" s="31"/>
      <c r="CW32" s="31"/>
      <c r="CX32" s="31"/>
      <c r="CY32" s="31"/>
      <c r="CZ32" s="31"/>
      <c r="DA32" s="31"/>
      <c r="DB32" s="31"/>
      <c r="DC32" s="31"/>
      <c r="DD32" s="31"/>
      <c r="DE32" s="31"/>
      <c r="DF32" s="31"/>
      <c r="DG32" s="31"/>
      <c r="DH32" s="31"/>
      <c r="DI32" s="31"/>
      <c r="DJ32" s="31"/>
      <c r="DK32" s="31"/>
      <c r="DL32" s="31"/>
      <c r="DM32" s="31"/>
      <c r="DN32" s="31"/>
    </row>
    <row r="33" spans="1:118" s="40" customFormat="1" ht="1.5" customHeight="1" x14ac:dyDescent="0.2">
      <c r="A33" s="520"/>
      <c r="B33" s="523"/>
      <c r="C33" s="277"/>
      <c r="D33" s="284"/>
      <c r="E33" s="275"/>
      <c r="F33" s="285"/>
      <c r="G33" s="277"/>
      <c r="H33" s="218"/>
      <c r="I33" s="218"/>
      <c r="J33" s="286"/>
      <c r="K33" s="286"/>
      <c r="L33" s="287"/>
      <c r="M33" s="287"/>
      <c r="N33" s="287"/>
      <c r="O33" s="287"/>
      <c r="P33" s="288"/>
      <c r="Q33" s="288"/>
      <c r="R33" s="288"/>
      <c r="S33" s="288"/>
      <c r="T33" s="363"/>
      <c r="U33" s="277"/>
      <c r="V33" s="278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BC33" s="31"/>
      <c r="BD33" s="31"/>
      <c r="BE33" s="31"/>
      <c r="BF33" s="31"/>
      <c r="BG33" s="31"/>
      <c r="BH33" s="31"/>
      <c r="BI33" s="31"/>
      <c r="BJ33" s="31"/>
      <c r="BK33" s="31"/>
      <c r="BL33" s="31"/>
      <c r="BM33" s="31"/>
      <c r="BN33" s="31"/>
      <c r="BO33" s="31"/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  <c r="CB33" s="31"/>
      <c r="CC33" s="31"/>
      <c r="CD33" s="31"/>
      <c r="CE33" s="31"/>
      <c r="CF33" s="31"/>
      <c r="CG33" s="31"/>
      <c r="CH33" s="31"/>
      <c r="CI33" s="31"/>
      <c r="CJ33" s="31"/>
      <c r="CK33" s="31"/>
      <c r="CL33" s="31"/>
      <c r="CM33" s="31"/>
      <c r="CN33" s="31"/>
      <c r="CO33" s="31"/>
      <c r="CP33" s="31"/>
      <c r="CQ33" s="31"/>
      <c r="CR33" s="31"/>
      <c r="CS33" s="31"/>
      <c r="CT33" s="31"/>
      <c r="CU33" s="31"/>
      <c r="CV33" s="31"/>
      <c r="CW33" s="31"/>
      <c r="CX33" s="31"/>
      <c r="CY33" s="31"/>
      <c r="CZ33" s="31"/>
      <c r="DA33" s="31"/>
      <c r="DB33" s="31"/>
      <c r="DC33" s="31"/>
      <c r="DD33" s="31"/>
      <c r="DE33" s="31"/>
      <c r="DF33" s="31"/>
      <c r="DG33" s="31"/>
      <c r="DH33" s="31"/>
      <c r="DI33" s="31"/>
      <c r="DJ33" s="31"/>
      <c r="DK33" s="31"/>
      <c r="DL33" s="31"/>
      <c r="DM33" s="31"/>
      <c r="DN33" s="31"/>
    </row>
    <row r="34" spans="1:118" s="40" customFormat="1" ht="57" customHeight="1" x14ac:dyDescent="0.2">
      <c r="A34" s="520"/>
      <c r="B34" s="523"/>
      <c r="C34" s="423"/>
      <c r="D34" s="417"/>
      <c r="E34" s="423"/>
      <c r="F34" s="356" t="s">
        <v>148</v>
      </c>
      <c r="G34" s="425"/>
      <c r="H34" s="425"/>
      <c r="I34" s="325" t="s">
        <v>105</v>
      </c>
      <c r="J34" s="427"/>
      <c r="K34" s="427"/>
      <c r="L34" s="326">
        <v>0</v>
      </c>
      <c r="M34" s="327">
        <v>0</v>
      </c>
      <c r="N34" s="327">
        <v>0</v>
      </c>
      <c r="O34" s="326">
        <v>0</v>
      </c>
      <c r="P34" s="328"/>
      <c r="Q34" s="328">
        <v>0</v>
      </c>
      <c r="R34" s="328">
        <v>0</v>
      </c>
      <c r="S34" s="328">
        <v>2000</v>
      </c>
      <c r="T34" s="328">
        <v>2000</v>
      </c>
      <c r="U34" s="419"/>
      <c r="V34" s="42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BC34" s="31"/>
      <c r="BD34" s="31"/>
      <c r="BE34" s="31"/>
      <c r="BF34" s="31"/>
      <c r="BG34" s="31"/>
      <c r="BH34" s="31"/>
      <c r="BI34" s="31"/>
      <c r="BJ34" s="31"/>
      <c r="BK34" s="31"/>
      <c r="BL34" s="31"/>
      <c r="BM34" s="31"/>
      <c r="BN34" s="31"/>
      <c r="BO34" s="31"/>
      <c r="BP34" s="31"/>
      <c r="BQ34" s="31"/>
      <c r="BR34" s="31"/>
      <c r="BS34" s="31"/>
      <c r="BT34" s="31"/>
      <c r="BU34" s="31"/>
      <c r="BV34" s="31"/>
      <c r="BW34" s="31"/>
      <c r="BX34" s="31"/>
      <c r="BY34" s="31"/>
      <c r="BZ34" s="31"/>
      <c r="CA34" s="31"/>
      <c r="CB34" s="31"/>
      <c r="CC34" s="31"/>
      <c r="CD34" s="31"/>
      <c r="CE34" s="31"/>
      <c r="CF34" s="31"/>
      <c r="CG34" s="31"/>
      <c r="CH34" s="31"/>
      <c r="CI34" s="31"/>
      <c r="CJ34" s="31"/>
      <c r="CK34" s="31"/>
      <c r="CL34" s="31"/>
      <c r="CM34" s="31"/>
      <c r="CN34" s="31"/>
      <c r="CO34" s="31"/>
      <c r="CP34" s="31"/>
      <c r="CQ34" s="31"/>
      <c r="CR34" s="31"/>
      <c r="CS34" s="31"/>
      <c r="CT34" s="31"/>
      <c r="CU34" s="31"/>
      <c r="CV34" s="31"/>
      <c r="CW34" s="31"/>
      <c r="CX34" s="31"/>
      <c r="CY34" s="31"/>
      <c r="CZ34" s="31"/>
      <c r="DA34" s="31"/>
      <c r="DB34" s="31"/>
      <c r="DC34" s="31"/>
      <c r="DD34" s="31"/>
      <c r="DE34" s="31"/>
      <c r="DF34" s="31"/>
      <c r="DG34" s="31"/>
      <c r="DH34" s="31"/>
      <c r="DI34" s="31"/>
      <c r="DJ34" s="31"/>
      <c r="DK34" s="31"/>
      <c r="DL34" s="31"/>
      <c r="DM34" s="31"/>
      <c r="DN34" s="31"/>
    </row>
    <row r="35" spans="1:118" s="40" customFormat="1" ht="75.599999999999994" customHeight="1" thickBot="1" x14ac:dyDescent="0.25">
      <c r="A35" s="520"/>
      <c r="B35" s="524"/>
      <c r="C35" s="424"/>
      <c r="D35" s="418"/>
      <c r="E35" s="424"/>
      <c r="F35" s="263" t="s">
        <v>202</v>
      </c>
      <c r="G35" s="426"/>
      <c r="H35" s="426"/>
      <c r="I35" s="329" t="s">
        <v>79</v>
      </c>
      <c r="J35" s="428"/>
      <c r="K35" s="428"/>
      <c r="L35" s="330">
        <v>0</v>
      </c>
      <c r="M35" s="330">
        <v>0</v>
      </c>
      <c r="N35" s="330">
        <v>0</v>
      </c>
      <c r="O35" s="330">
        <v>1</v>
      </c>
      <c r="P35" s="331">
        <v>0</v>
      </c>
      <c r="Q35" s="331">
        <v>0</v>
      </c>
      <c r="R35" s="331">
        <v>0</v>
      </c>
      <c r="S35" s="331">
        <v>3500</v>
      </c>
      <c r="T35" s="331">
        <v>3500</v>
      </c>
      <c r="U35" s="420"/>
      <c r="V35" s="422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31"/>
      <c r="AP35" s="31"/>
      <c r="AQ35" s="31"/>
      <c r="AR35" s="31"/>
      <c r="AS35" s="31"/>
      <c r="AT35" s="31"/>
      <c r="AU35" s="31"/>
      <c r="AV35" s="31"/>
      <c r="AW35" s="31"/>
      <c r="AX35" s="31"/>
      <c r="AY35" s="31"/>
      <c r="BC35" s="31"/>
      <c r="BD35" s="31"/>
      <c r="BE35" s="31"/>
      <c r="BF35" s="31"/>
      <c r="BG35" s="31"/>
      <c r="BH35" s="31"/>
      <c r="BI35" s="31"/>
      <c r="BJ35" s="31"/>
      <c r="BK35" s="31"/>
      <c r="BL35" s="31"/>
      <c r="BM35" s="31"/>
      <c r="BN35" s="31"/>
      <c r="BO35" s="31"/>
      <c r="BP35" s="31"/>
      <c r="BQ35" s="31"/>
      <c r="BR35" s="31"/>
      <c r="BS35" s="31"/>
      <c r="BT35" s="31"/>
      <c r="BU35" s="31"/>
      <c r="BV35" s="31"/>
      <c r="BW35" s="31"/>
      <c r="BX35" s="31"/>
      <c r="BY35" s="31"/>
      <c r="BZ35" s="31"/>
      <c r="CA35" s="31"/>
      <c r="CB35" s="31"/>
      <c r="CC35" s="31"/>
      <c r="CD35" s="31"/>
      <c r="CE35" s="31"/>
      <c r="CF35" s="31"/>
      <c r="CG35" s="31"/>
      <c r="CH35" s="31"/>
      <c r="CI35" s="31"/>
      <c r="CJ35" s="31"/>
      <c r="CK35" s="31"/>
      <c r="CL35" s="31"/>
      <c r="CM35" s="31"/>
      <c r="CN35" s="31"/>
      <c r="CO35" s="31"/>
      <c r="CP35" s="31"/>
      <c r="CQ35" s="31"/>
      <c r="CR35" s="31"/>
      <c r="CS35" s="31"/>
      <c r="CT35" s="31"/>
      <c r="CU35" s="31"/>
      <c r="CV35" s="31"/>
      <c r="CW35" s="31"/>
      <c r="CX35" s="31"/>
      <c r="CY35" s="31"/>
      <c r="CZ35" s="31"/>
      <c r="DA35" s="31"/>
      <c r="DB35" s="31"/>
      <c r="DC35" s="31"/>
      <c r="DD35" s="31"/>
      <c r="DE35" s="31"/>
      <c r="DF35" s="31"/>
      <c r="DG35" s="31"/>
      <c r="DH35" s="31"/>
      <c r="DI35" s="31"/>
      <c r="DJ35" s="31"/>
      <c r="DK35" s="31"/>
      <c r="DL35" s="31"/>
      <c r="DM35" s="31"/>
      <c r="DN35" s="31"/>
    </row>
    <row r="36" spans="1:118" s="40" customFormat="1" ht="52.15" customHeight="1" x14ac:dyDescent="0.2">
      <c r="A36" s="407" t="s">
        <v>83</v>
      </c>
      <c r="B36" s="410" t="s">
        <v>50</v>
      </c>
      <c r="C36" s="413" t="s">
        <v>110</v>
      </c>
      <c r="D36" s="413" t="s">
        <v>49</v>
      </c>
      <c r="E36" s="413" t="s">
        <v>62</v>
      </c>
      <c r="F36" s="235" t="s">
        <v>177</v>
      </c>
      <c r="G36" s="416" t="s">
        <v>32</v>
      </c>
      <c r="H36" s="416" t="s">
        <v>200</v>
      </c>
      <c r="I36" s="332" t="s">
        <v>71</v>
      </c>
      <c r="J36" s="469">
        <v>44197</v>
      </c>
      <c r="K36" s="469">
        <v>44561</v>
      </c>
      <c r="L36" s="431">
        <v>0.25</v>
      </c>
      <c r="M36" s="431">
        <v>0.25</v>
      </c>
      <c r="N36" s="431">
        <v>0.25</v>
      </c>
      <c r="O36" s="431">
        <v>0.25</v>
      </c>
      <c r="P36" s="333">
        <v>2703</v>
      </c>
      <c r="Q36" s="333">
        <v>2703</v>
      </c>
      <c r="R36" s="333">
        <v>2325</v>
      </c>
      <c r="S36" s="333">
        <v>2325</v>
      </c>
      <c r="T36" s="364">
        <f>P36+Q36+R36+S36</f>
        <v>10056</v>
      </c>
      <c r="U36" s="489"/>
      <c r="V36" s="468" t="s">
        <v>192</v>
      </c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31"/>
      <c r="AR36" s="31"/>
      <c r="AS36" s="31"/>
      <c r="AT36" s="31"/>
      <c r="AU36" s="31"/>
      <c r="AV36" s="31"/>
      <c r="AW36" s="31"/>
      <c r="AX36" s="31"/>
      <c r="AY36" s="31"/>
      <c r="BC36" s="31"/>
      <c r="BD36" s="31"/>
      <c r="BE36" s="31"/>
      <c r="BF36" s="31"/>
      <c r="BG36" s="31"/>
      <c r="BH36" s="31"/>
      <c r="BI36" s="31"/>
      <c r="BJ36" s="31"/>
      <c r="BK36" s="31"/>
      <c r="BL36" s="31"/>
      <c r="BM36" s="31"/>
      <c r="BN36" s="31"/>
      <c r="BO36" s="31"/>
      <c r="BP36" s="31"/>
      <c r="BQ36" s="31"/>
      <c r="BR36" s="31"/>
      <c r="BS36" s="31"/>
      <c r="BT36" s="31"/>
      <c r="BU36" s="31"/>
      <c r="BV36" s="31"/>
      <c r="BW36" s="31"/>
      <c r="BX36" s="31"/>
      <c r="BY36" s="31"/>
      <c r="BZ36" s="31"/>
      <c r="CA36" s="31"/>
      <c r="CB36" s="31"/>
      <c r="CC36" s="31"/>
      <c r="CD36" s="31"/>
      <c r="CE36" s="31"/>
      <c r="CF36" s="31"/>
      <c r="CG36" s="31"/>
      <c r="CH36" s="31"/>
      <c r="CI36" s="31"/>
      <c r="CJ36" s="31"/>
      <c r="CK36" s="31"/>
      <c r="CL36" s="31"/>
      <c r="CM36" s="31"/>
      <c r="CN36" s="31"/>
      <c r="CO36" s="31"/>
      <c r="CP36" s="31"/>
      <c r="CQ36" s="31"/>
      <c r="CR36" s="31"/>
      <c r="CS36" s="31"/>
      <c r="CT36" s="31"/>
      <c r="CU36" s="31"/>
      <c r="CV36" s="31"/>
      <c r="CW36" s="31"/>
      <c r="CX36" s="31"/>
      <c r="CY36" s="31"/>
      <c r="CZ36" s="31"/>
      <c r="DA36" s="31"/>
      <c r="DB36" s="31"/>
      <c r="DC36" s="31"/>
      <c r="DD36" s="31"/>
      <c r="DE36" s="31"/>
      <c r="DF36" s="31"/>
      <c r="DG36" s="31"/>
      <c r="DH36" s="31"/>
      <c r="DI36" s="31"/>
      <c r="DJ36" s="31"/>
      <c r="DK36" s="31"/>
      <c r="DL36" s="31"/>
      <c r="DM36" s="31"/>
      <c r="DN36" s="31"/>
    </row>
    <row r="37" spans="1:118" s="40" customFormat="1" ht="31.5" customHeight="1" x14ac:dyDescent="0.2">
      <c r="A37" s="408"/>
      <c r="B37" s="411"/>
      <c r="C37" s="414"/>
      <c r="D37" s="414"/>
      <c r="E37" s="414"/>
      <c r="F37" s="264" t="s">
        <v>51</v>
      </c>
      <c r="G37" s="417"/>
      <c r="H37" s="417"/>
      <c r="I37" s="334" t="s">
        <v>72</v>
      </c>
      <c r="J37" s="466"/>
      <c r="K37" s="466"/>
      <c r="L37" s="432"/>
      <c r="M37" s="432"/>
      <c r="N37" s="432"/>
      <c r="O37" s="432"/>
      <c r="P37" s="66">
        <v>225.25</v>
      </c>
      <c r="Q37" s="66">
        <v>225.25</v>
      </c>
      <c r="R37" s="66">
        <v>225.25</v>
      </c>
      <c r="S37" s="66">
        <v>225.25</v>
      </c>
      <c r="T37" s="365">
        <v>850</v>
      </c>
      <c r="U37" s="490"/>
      <c r="V37" s="464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BC37" s="31"/>
      <c r="BD37" s="31"/>
      <c r="BE37" s="31"/>
      <c r="BF37" s="31"/>
      <c r="BG37" s="31"/>
      <c r="BH37" s="31"/>
      <c r="BI37" s="31"/>
      <c r="BJ37" s="31"/>
      <c r="BK37" s="31"/>
      <c r="BL37" s="31"/>
      <c r="BM37" s="31"/>
      <c r="BN37" s="31"/>
      <c r="BO37" s="31"/>
      <c r="BP37" s="31"/>
      <c r="BQ37" s="31"/>
      <c r="BR37" s="31"/>
      <c r="BS37" s="31"/>
      <c r="BT37" s="31"/>
      <c r="BU37" s="31"/>
      <c r="BV37" s="31"/>
      <c r="BW37" s="31"/>
      <c r="BX37" s="31"/>
      <c r="BY37" s="31"/>
      <c r="BZ37" s="31"/>
      <c r="CA37" s="31"/>
      <c r="CB37" s="31"/>
      <c r="CC37" s="31"/>
      <c r="CD37" s="31"/>
      <c r="CE37" s="31"/>
      <c r="CF37" s="31"/>
      <c r="CG37" s="31"/>
      <c r="CH37" s="31"/>
      <c r="CI37" s="31"/>
      <c r="CJ37" s="31"/>
      <c r="CK37" s="31"/>
      <c r="CL37" s="31"/>
      <c r="CM37" s="31"/>
      <c r="CN37" s="31"/>
      <c r="CO37" s="31"/>
      <c r="CP37" s="31"/>
      <c r="CQ37" s="31"/>
      <c r="CR37" s="31"/>
      <c r="CS37" s="31"/>
      <c r="CT37" s="31"/>
      <c r="CU37" s="31"/>
      <c r="CV37" s="31"/>
      <c r="CW37" s="31"/>
      <c r="CX37" s="31"/>
      <c r="CY37" s="31"/>
      <c r="CZ37" s="31"/>
      <c r="DA37" s="31"/>
      <c r="DB37" s="31"/>
      <c r="DC37" s="31"/>
      <c r="DD37" s="31"/>
      <c r="DE37" s="31"/>
      <c r="DF37" s="31"/>
      <c r="DG37" s="31"/>
      <c r="DH37" s="31"/>
      <c r="DI37" s="31"/>
      <c r="DJ37" s="31"/>
      <c r="DK37" s="31"/>
      <c r="DL37" s="31"/>
      <c r="DM37" s="31"/>
      <c r="DN37" s="31"/>
    </row>
    <row r="38" spans="1:118" s="40" customFormat="1" ht="25.5" customHeight="1" x14ac:dyDescent="0.2">
      <c r="A38" s="408"/>
      <c r="B38" s="411"/>
      <c r="C38" s="414"/>
      <c r="D38" s="414"/>
      <c r="E38" s="414"/>
      <c r="F38" s="264" t="s">
        <v>52</v>
      </c>
      <c r="G38" s="417"/>
      <c r="H38" s="417"/>
      <c r="I38" s="334" t="s">
        <v>73</v>
      </c>
      <c r="J38" s="466"/>
      <c r="K38" s="466"/>
      <c r="L38" s="432"/>
      <c r="M38" s="432"/>
      <c r="N38" s="432"/>
      <c r="O38" s="432"/>
      <c r="P38" s="66">
        <v>115</v>
      </c>
      <c r="Q38" s="66">
        <v>115</v>
      </c>
      <c r="R38" s="66">
        <v>115</v>
      </c>
      <c r="S38" s="66">
        <v>115</v>
      </c>
      <c r="T38" s="365">
        <v>460</v>
      </c>
      <c r="U38" s="490"/>
      <c r="V38" s="464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31"/>
      <c r="AP38" s="31"/>
      <c r="AQ38" s="31"/>
      <c r="AR38" s="31"/>
      <c r="AS38" s="31"/>
      <c r="AT38" s="31"/>
      <c r="AU38" s="31"/>
      <c r="AV38" s="31"/>
      <c r="AW38" s="31"/>
      <c r="AX38" s="31"/>
      <c r="AY38" s="31"/>
      <c r="BC38" s="31"/>
      <c r="BD38" s="31"/>
      <c r="BE38" s="31"/>
      <c r="BF38" s="31"/>
      <c r="BG38" s="31"/>
      <c r="BH38" s="31"/>
      <c r="BI38" s="31"/>
      <c r="BJ38" s="31"/>
      <c r="BK38" s="31"/>
      <c r="BL38" s="31"/>
      <c r="BM38" s="31"/>
      <c r="BN38" s="31"/>
      <c r="BO38" s="31"/>
      <c r="BP38" s="31"/>
      <c r="BQ38" s="31"/>
      <c r="BR38" s="31"/>
      <c r="BS38" s="31"/>
      <c r="BT38" s="31"/>
      <c r="BU38" s="31"/>
      <c r="BV38" s="31"/>
      <c r="BW38" s="31"/>
      <c r="BX38" s="31"/>
      <c r="BY38" s="31"/>
      <c r="BZ38" s="31"/>
      <c r="CA38" s="31"/>
      <c r="CB38" s="31"/>
      <c r="CC38" s="31"/>
      <c r="CD38" s="31"/>
      <c r="CE38" s="31"/>
      <c r="CF38" s="31"/>
      <c r="CG38" s="31"/>
      <c r="CH38" s="31"/>
      <c r="CI38" s="31"/>
      <c r="CJ38" s="31"/>
      <c r="CK38" s="31"/>
      <c r="CL38" s="31"/>
      <c r="CM38" s="31"/>
      <c r="CN38" s="31"/>
      <c r="CO38" s="31"/>
      <c r="CP38" s="31"/>
      <c r="CQ38" s="31"/>
      <c r="CR38" s="31"/>
      <c r="CS38" s="31"/>
      <c r="CT38" s="31"/>
      <c r="CU38" s="31"/>
      <c r="CV38" s="31"/>
      <c r="CW38" s="31"/>
      <c r="CX38" s="31"/>
      <c r="CY38" s="31"/>
      <c r="CZ38" s="31"/>
      <c r="DA38" s="31"/>
      <c r="DB38" s="31"/>
      <c r="DC38" s="31"/>
      <c r="DD38" s="31"/>
      <c r="DE38" s="31"/>
      <c r="DF38" s="31"/>
      <c r="DG38" s="31"/>
      <c r="DH38" s="31"/>
      <c r="DI38" s="31"/>
      <c r="DJ38" s="31"/>
      <c r="DK38" s="31"/>
      <c r="DL38" s="31"/>
      <c r="DM38" s="31"/>
      <c r="DN38" s="31"/>
    </row>
    <row r="39" spans="1:118" s="40" customFormat="1" ht="31.5" customHeight="1" x14ac:dyDescent="0.2">
      <c r="A39" s="408"/>
      <c r="B39" s="411"/>
      <c r="C39" s="414"/>
      <c r="D39" s="414"/>
      <c r="E39" s="414"/>
      <c r="F39" s="264" t="s">
        <v>33</v>
      </c>
      <c r="G39" s="417"/>
      <c r="H39" s="417"/>
      <c r="I39" s="334" t="s">
        <v>74</v>
      </c>
      <c r="J39" s="466"/>
      <c r="K39" s="466"/>
      <c r="L39" s="432"/>
      <c r="M39" s="432"/>
      <c r="N39" s="432"/>
      <c r="O39" s="432"/>
      <c r="P39" s="66"/>
      <c r="Q39" s="66"/>
      <c r="R39" s="66"/>
      <c r="S39" s="66"/>
      <c r="T39" s="365"/>
      <c r="U39" s="490"/>
      <c r="V39" s="464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BC39" s="31"/>
      <c r="BD39" s="31"/>
      <c r="BE39" s="31"/>
      <c r="BF39" s="31"/>
      <c r="BG39" s="31"/>
      <c r="BH39" s="31"/>
      <c r="BI39" s="31"/>
      <c r="BJ39" s="31"/>
      <c r="BK39" s="31"/>
      <c r="BL39" s="31"/>
      <c r="BM39" s="31"/>
      <c r="BN39" s="31"/>
      <c r="BO39" s="31"/>
      <c r="BP39" s="31"/>
      <c r="BQ39" s="31"/>
      <c r="BR39" s="31"/>
      <c r="BS39" s="31"/>
      <c r="BT39" s="31"/>
      <c r="BU39" s="31"/>
      <c r="BV39" s="31"/>
      <c r="BW39" s="31"/>
      <c r="BX39" s="31"/>
      <c r="BY39" s="31"/>
      <c r="BZ39" s="31"/>
      <c r="CA39" s="31"/>
      <c r="CB39" s="31"/>
      <c r="CC39" s="31"/>
      <c r="CD39" s="31"/>
      <c r="CE39" s="31"/>
      <c r="CF39" s="31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1"/>
      <c r="CR39" s="31"/>
      <c r="CS39" s="31"/>
      <c r="CT39" s="31"/>
      <c r="CU39" s="31"/>
      <c r="CV39" s="31"/>
      <c r="CW39" s="31"/>
      <c r="CX39" s="31"/>
      <c r="CY39" s="31"/>
      <c r="CZ39" s="31"/>
      <c r="DA39" s="31"/>
      <c r="DB39" s="31"/>
      <c r="DC39" s="31"/>
      <c r="DD39" s="31"/>
      <c r="DE39" s="31"/>
      <c r="DF39" s="31"/>
      <c r="DG39" s="31"/>
      <c r="DH39" s="31"/>
      <c r="DI39" s="31"/>
      <c r="DJ39" s="31"/>
      <c r="DK39" s="31"/>
      <c r="DL39" s="31"/>
      <c r="DM39" s="31"/>
      <c r="DN39" s="31"/>
    </row>
    <row r="40" spans="1:118" s="40" customFormat="1" ht="33" customHeight="1" x14ac:dyDescent="0.2">
      <c r="A40" s="408"/>
      <c r="B40" s="411"/>
      <c r="C40" s="414"/>
      <c r="D40" s="414"/>
      <c r="E40" s="414"/>
      <c r="F40" s="264" t="s">
        <v>53</v>
      </c>
      <c r="G40" s="417"/>
      <c r="H40" s="417"/>
      <c r="I40" s="334" t="s">
        <v>75</v>
      </c>
      <c r="J40" s="466"/>
      <c r="K40" s="466"/>
      <c r="L40" s="432"/>
      <c r="M40" s="432"/>
      <c r="N40" s="432"/>
      <c r="O40" s="432"/>
      <c r="P40" s="66">
        <v>314.89999999999998</v>
      </c>
      <c r="Q40" s="66">
        <v>314.89999999999998</v>
      </c>
      <c r="R40" s="66">
        <v>314.89999999999998</v>
      </c>
      <c r="S40" s="66">
        <v>314.89999999999998</v>
      </c>
      <c r="T40" s="365">
        <f t="shared" ref="T40:T51" si="1">P40+Q40+R40+S40</f>
        <v>1259.5999999999999</v>
      </c>
      <c r="U40" s="490"/>
      <c r="V40" s="464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  <c r="AK40" s="31"/>
      <c r="AL40" s="31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  <c r="BC40" s="31"/>
      <c r="BD40" s="31"/>
      <c r="BE40" s="31"/>
      <c r="BF40" s="31"/>
      <c r="BG40" s="31"/>
      <c r="BH40" s="31"/>
      <c r="BI40" s="31"/>
      <c r="BJ40" s="31"/>
      <c r="BK40" s="31"/>
      <c r="BL40" s="31"/>
      <c r="BM40" s="31"/>
      <c r="BN40" s="31"/>
      <c r="BO40" s="31"/>
      <c r="BP40" s="31"/>
      <c r="BQ40" s="31"/>
      <c r="BR40" s="31"/>
      <c r="BS40" s="31"/>
      <c r="BT40" s="31"/>
      <c r="BU40" s="31"/>
      <c r="BV40" s="31"/>
      <c r="BW40" s="31"/>
      <c r="BX40" s="31"/>
      <c r="BY40" s="31"/>
      <c r="BZ40" s="31"/>
      <c r="CA40" s="31"/>
      <c r="CB40" s="31"/>
      <c r="CC40" s="31"/>
      <c r="CD40" s="31"/>
      <c r="CE40" s="31"/>
      <c r="CF40" s="31"/>
      <c r="CG40" s="31"/>
      <c r="CH40" s="31"/>
      <c r="CI40" s="31"/>
      <c r="CJ40" s="31"/>
      <c r="CK40" s="31"/>
      <c r="CL40" s="31"/>
      <c r="CM40" s="31"/>
      <c r="CN40" s="31"/>
      <c r="CO40" s="31"/>
      <c r="CP40" s="31"/>
      <c r="CQ40" s="31"/>
      <c r="CR40" s="31"/>
      <c r="CS40" s="31"/>
      <c r="CT40" s="31"/>
      <c r="CU40" s="31"/>
      <c r="CV40" s="31"/>
      <c r="CW40" s="31"/>
      <c r="CX40" s="31"/>
      <c r="CY40" s="31"/>
      <c r="CZ40" s="31"/>
      <c r="DA40" s="31"/>
      <c r="DB40" s="31"/>
      <c r="DC40" s="31"/>
      <c r="DD40" s="31"/>
      <c r="DE40" s="31"/>
      <c r="DF40" s="31"/>
      <c r="DG40" s="31"/>
      <c r="DH40" s="31"/>
      <c r="DI40" s="31"/>
      <c r="DJ40" s="31"/>
      <c r="DK40" s="31"/>
      <c r="DL40" s="31"/>
      <c r="DM40" s="31"/>
      <c r="DN40" s="31"/>
    </row>
    <row r="41" spans="1:118" s="40" customFormat="1" ht="40.5" customHeight="1" x14ac:dyDescent="0.2">
      <c r="A41" s="408"/>
      <c r="B41" s="411"/>
      <c r="C41" s="414"/>
      <c r="D41" s="414"/>
      <c r="E41" s="414"/>
      <c r="F41" s="250" t="s">
        <v>172</v>
      </c>
      <c r="G41" s="417"/>
      <c r="H41" s="417"/>
      <c r="I41" s="334" t="s">
        <v>71</v>
      </c>
      <c r="J41" s="466">
        <v>44197</v>
      </c>
      <c r="K41" s="466">
        <v>44561</v>
      </c>
      <c r="L41" s="432">
        <v>0.25</v>
      </c>
      <c r="M41" s="432">
        <v>0.25</v>
      </c>
      <c r="N41" s="432">
        <v>0.25</v>
      </c>
      <c r="O41" s="432">
        <v>0.25</v>
      </c>
      <c r="P41" s="336">
        <v>1500</v>
      </c>
      <c r="Q41" s="336">
        <v>1500</v>
      </c>
      <c r="R41" s="336">
        <v>1500</v>
      </c>
      <c r="S41" s="336">
        <v>1500</v>
      </c>
      <c r="T41" s="365">
        <f t="shared" si="1"/>
        <v>6000</v>
      </c>
      <c r="U41" s="462" t="s">
        <v>43</v>
      </c>
      <c r="V41" s="464" t="s">
        <v>35</v>
      </c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31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BC41" s="31"/>
      <c r="BD41" s="31"/>
      <c r="BE41" s="31"/>
      <c r="BF41" s="31"/>
      <c r="BG41" s="31"/>
      <c r="BH41" s="31"/>
      <c r="BI41" s="31"/>
      <c r="BJ41" s="31"/>
      <c r="BK41" s="31"/>
      <c r="BL41" s="31"/>
      <c r="BM41" s="31"/>
      <c r="BN41" s="31"/>
      <c r="BO41" s="31"/>
      <c r="BP41" s="31"/>
      <c r="BQ41" s="31"/>
      <c r="BR41" s="31"/>
      <c r="BS41" s="31"/>
      <c r="BT41" s="31"/>
      <c r="BU41" s="31"/>
      <c r="BV41" s="31"/>
      <c r="BW41" s="31"/>
      <c r="BX41" s="31"/>
      <c r="BY41" s="31"/>
      <c r="BZ41" s="31"/>
      <c r="CA41" s="31"/>
      <c r="CB41" s="31"/>
      <c r="CC41" s="31"/>
      <c r="CD41" s="31"/>
      <c r="CE41" s="31"/>
      <c r="CF41" s="31"/>
      <c r="CG41" s="31"/>
      <c r="CH41" s="31"/>
      <c r="CI41" s="31"/>
      <c r="CJ41" s="31"/>
      <c r="CK41" s="31"/>
      <c r="CL41" s="31"/>
      <c r="CM41" s="31"/>
      <c r="CN41" s="31"/>
      <c r="CO41" s="31"/>
      <c r="CP41" s="31"/>
      <c r="CQ41" s="31"/>
      <c r="CR41" s="31"/>
      <c r="CS41" s="31"/>
      <c r="CT41" s="31"/>
      <c r="CU41" s="31"/>
      <c r="CV41" s="31"/>
      <c r="CW41" s="31"/>
      <c r="CX41" s="31"/>
      <c r="CY41" s="31"/>
      <c r="CZ41" s="31"/>
      <c r="DA41" s="31"/>
      <c r="DB41" s="31"/>
      <c r="DC41" s="31"/>
      <c r="DD41" s="31"/>
      <c r="DE41" s="31"/>
      <c r="DF41" s="31"/>
      <c r="DG41" s="31"/>
      <c r="DH41" s="31"/>
      <c r="DI41" s="31"/>
      <c r="DJ41" s="31"/>
      <c r="DK41" s="31"/>
      <c r="DL41" s="31"/>
      <c r="DM41" s="31"/>
      <c r="DN41" s="31"/>
    </row>
    <row r="42" spans="1:118" s="40" customFormat="1" ht="28.5" hidden="1" customHeight="1" x14ac:dyDescent="0.2">
      <c r="A42" s="408"/>
      <c r="B42" s="411"/>
      <c r="C42" s="414"/>
      <c r="D42" s="414"/>
      <c r="E42" s="414"/>
      <c r="F42" s="264" t="s">
        <v>51</v>
      </c>
      <c r="G42" s="417"/>
      <c r="H42" s="417"/>
      <c r="I42" s="334" t="s">
        <v>72</v>
      </c>
      <c r="J42" s="466"/>
      <c r="K42" s="466"/>
      <c r="L42" s="432"/>
      <c r="M42" s="432"/>
      <c r="N42" s="432"/>
      <c r="O42" s="432"/>
      <c r="P42" s="336">
        <v>125</v>
      </c>
      <c r="Q42" s="336">
        <v>125</v>
      </c>
      <c r="R42" s="336">
        <v>125</v>
      </c>
      <c r="S42" s="336">
        <v>125</v>
      </c>
      <c r="T42" s="365">
        <f t="shared" si="1"/>
        <v>500</v>
      </c>
      <c r="U42" s="462"/>
      <c r="V42" s="464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31"/>
      <c r="AK42" s="31"/>
      <c r="AL42" s="31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BC42" s="31"/>
      <c r="BD42" s="31"/>
      <c r="BE42" s="31"/>
      <c r="BF42" s="31"/>
      <c r="BG42" s="31"/>
      <c r="BH42" s="31"/>
      <c r="BI42" s="31"/>
      <c r="BJ42" s="31"/>
      <c r="BK42" s="31"/>
      <c r="BL42" s="31"/>
      <c r="BM42" s="31"/>
      <c r="BN42" s="31"/>
      <c r="BO42" s="31"/>
      <c r="BP42" s="31"/>
      <c r="BQ42" s="31"/>
      <c r="BR42" s="31"/>
      <c r="BS42" s="31"/>
      <c r="BT42" s="31"/>
      <c r="BU42" s="31"/>
      <c r="BV42" s="31"/>
      <c r="BW42" s="31"/>
      <c r="BX42" s="31"/>
      <c r="BY42" s="31"/>
      <c r="BZ42" s="31"/>
      <c r="CA42" s="31"/>
      <c r="CB42" s="31"/>
      <c r="CC42" s="31"/>
      <c r="CD42" s="31"/>
      <c r="CE42" s="31"/>
      <c r="CF42" s="31"/>
      <c r="CG42" s="31"/>
      <c r="CH42" s="31"/>
      <c r="CI42" s="31"/>
      <c r="CJ42" s="31"/>
      <c r="CK42" s="31"/>
      <c r="CL42" s="31"/>
      <c r="CM42" s="31"/>
      <c r="CN42" s="31"/>
      <c r="CO42" s="31"/>
      <c r="CP42" s="31"/>
      <c r="CQ42" s="31"/>
      <c r="CR42" s="31"/>
      <c r="CS42" s="31"/>
      <c r="CT42" s="31"/>
      <c r="CU42" s="31"/>
      <c r="CV42" s="31"/>
      <c r="CW42" s="31"/>
      <c r="CX42" s="31"/>
      <c r="CY42" s="31"/>
      <c r="CZ42" s="31"/>
      <c r="DA42" s="31"/>
      <c r="DB42" s="31"/>
      <c r="DC42" s="31"/>
      <c r="DD42" s="31"/>
      <c r="DE42" s="31"/>
      <c r="DF42" s="31"/>
      <c r="DG42" s="31"/>
      <c r="DH42" s="31"/>
      <c r="DI42" s="31"/>
      <c r="DJ42" s="31"/>
      <c r="DK42" s="31"/>
      <c r="DL42" s="31"/>
      <c r="DM42" s="31"/>
      <c r="DN42" s="31"/>
    </row>
    <row r="43" spans="1:118" s="40" customFormat="1" ht="28.5" hidden="1" customHeight="1" x14ac:dyDescent="0.2">
      <c r="A43" s="408"/>
      <c r="B43" s="411"/>
      <c r="C43" s="414"/>
      <c r="D43" s="414"/>
      <c r="E43" s="414"/>
      <c r="F43" s="264" t="s">
        <v>52</v>
      </c>
      <c r="G43" s="417"/>
      <c r="H43" s="417"/>
      <c r="I43" s="334" t="s">
        <v>73</v>
      </c>
      <c r="J43" s="466"/>
      <c r="K43" s="466"/>
      <c r="L43" s="432"/>
      <c r="M43" s="432"/>
      <c r="N43" s="432"/>
      <c r="O43" s="432"/>
      <c r="P43" s="336">
        <v>106.25</v>
      </c>
      <c r="Q43" s="336">
        <v>106.25</v>
      </c>
      <c r="R43" s="336">
        <v>106.25</v>
      </c>
      <c r="S43" s="336">
        <v>106.25</v>
      </c>
      <c r="T43" s="365">
        <f t="shared" si="1"/>
        <v>425</v>
      </c>
      <c r="U43" s="462"/>
      <c r="V43" s="464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1"/>
      <c r="AJ43" s="31"/>
      <c r="AK43" s="31"/>
      <c r="AL43" s="31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BC43" s="31"/>
      <c r="BD43" s="31"/>
      <c r="BE43" s="31"/>
      <c r="BF43" s="31"/>
      <c r="BG43" s="31"/>
      <c r="BH43" s="31"/>
      <c r="BI43" s="31"/>
      <c r="BJ43" s="31"/>
      <c r="BK43" s="31"/>
      <c r="BL43" s="31"/>
      <c r="BM43" s="31"/>
      <c r="BN43" s="31"/>
      <c r="BO43" s="31"/>
      <c r="BP43" s="31"/>
      <c r="BQ43" s="31"/>
      <c r="BR43" s="31"/>
      <c r="BS43" s="31"/>
      <c r="BT43" s="31"/>
      <c r="BU43" s="31"/>
      <c r="BV43" s="31"/>
      <c r="BW43" s="31"/>
      <c r="BX43" s="31"/>
      <c r="BY43" s="31"/>
      <c r="BZ43" s="31"/>
      <c r="CA43" s="31"/>
      <c r="CB43" s="31"/>
      <c r="CC43" s="31"/>
      <c r="CD43" s="31"/>
      <c r="CE43" s="31"/>
      <c r="CF43" s="31"/>
      <c r="CG43" s="31"/>
      <c r="CH43" s="31"/>
      <c r="CI43" s="31"/>
      <c r="CJ43" s="31"/>
      <c r="CK43" s="31"/>
      <c r="CL43" s="31"/>
      <c r="CM43" s="31"/>
      <c r="CN43" s="31"/>
      <c r="CO43" s="31"/>
      <c r="CP43" s="31"/>
      <c r="CQ43" s="31"/>
      <c r="CR43" s="31"/>
      <c r="CS43" s="31"/>
      <c r="CT43" s="31"/>
      <c r="CU43" s="31"/>
      <c r="CV43" s="31"/>
      <c r="CW43" s="31"/>
      <c r="CX43" s="31"/>
      <c r="CY43" s="31"/>
      <c r="CZ43" s="31"/>
      <c r="DA43" s="31"/>
      <c r="DB43" s="31"/>
      <c r="DC43" s="31"/>
      <c r="DD43" s="31"/>
      <c r="DE43" s="31"/>
      <c r="DF43" s="31"/>
      <c r="DG43" s="31"/>
      <c r="DH43" s="31"/>
      <c r="DI43" s="31"/>
      <c r="DJ43" s="31"/>
      <c r="DK43" s="31"/>
      <c r="DL43" s="31"/>
      <c r="DM43" s="31"/>
      <c r="DN43" s="31"/>
    </row>
    <row r="44" spans="1:118" s="40" customFormat="1" ht="32.25" hidden="1" customHeight="1" x14ac:dyDescent="0.2">
      <c r="A44" s="408"/>
      <c r="B44" s="411"/>
      <c r="C44" s="414"/>
      <c r="D44" s="414"/>
      <c r="E44" s="414"/>
      <c r="F44" s="264" t="s">
        <v>33</v>
      </c>
      <c r="G44" s="417"/>
      <c r="H44" s="417"/>
      <c r="I44" s="334" t="s">
        <v>74</v>
      </c>
      <c r="J44" s="466"/>
      <c r="K44" s="466"/>
      <c r="L44" s="432"/>
      <c r="M44" s="432"/>
      <c r="N44" s="432"/>
      <c r="O44" s="432"/>
      <c r="P44" s="336">
        <v>124.95</v>
      </c>
      <c r="Q44" s="336">
        <v>124.95</v>
      </c>
      <c r="R44" s="336">
        <v>124.95</v>
      </c>
      <c r="S44" s="336">
        <v>124.95</v>
      </c>
      <c r="T44" s="365">
        <f t="shared" si="1"/>
        <v>499.8</v>
      </c>
      <c r="U44" s="462"/>
      <c r="V44" s="464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K44" s="31"/>
      <c r="AL44" s="31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BC44" s="31"/>
      <c r="BD44" s="31"/>
      <c r="BE44" s="31"/>
      <c r="BF44" s="31"/>
      <c r="BG44" s="31"/>
      <c r="BH44" s="31"/>
      <c r="BI44" s="31"/>
      <c r="BJ44" s="31"/>
      <c r="BK44" s="31"/>
      <c r="BL44" s="31"/>
      <c r="BM44" s="31"/>
      <c r="BN44" s="31"/>
      <c r="BO44" s="31"/>
      <c r="BP44" s="31"/>
      <c r="BQ44" s="31"/>
      <c r="BR44" s="31"/>
      <c r="BS44" s="31"/>
      <c r="BT44" s="31"/>
      <c r="BU44" s="31"/>
      <c r="BV44" s="31"/>
      <c r="BW44" s="31"/>
      <c r="BX44" s="31"/>
      <c r="BY44" s="31"/>
      <c r="BZ44" s="31"/>
      <c r="CA44" s="31"/>
      <c r="CB44" s="31"/>
      <c r="CC44" s="31"/>
      <c r="CD44" s="31"/>
      <c r="CE44" s="31"/>
      <c r="CF44" s="31"/>
      <c r="CG44" s="31"/>
      <c r="CH44" s="31"/>
      <c r="CI44" s="31"/>
      <c r="CJ44" s="31"/>
      <c r="CK44" s="31"/>
      <c r="CL44" s="31"/>
      <c r="CM44" s="31"/>
      <c r="CN44" s="31"/>
      <c r="CO44" s="31"/>
      <c r="CP44" s="31"/>
      <c r="CQ44" s="31"/>
      <c r="CR44" s="31"/>
      <c r="CS44" s="31"/>
      <c r="CT44" s="31"/>
      <c r="CU44" s="31"/>
      <c r="CV44" s="31"/>
      <c r="CW44" s="31"/>
      <c r="CX44" s="31"/>
      <c r="CY44" s="31"/>
      <c r="CZ44" s="31"/>
      <c r="DA44" s="31"/>
      <c r="DB44" s="31"/>
      <c r="DC44" s="31"/>
      <c r="DD44" s="31"/>
      <c r="DE44" s="31"/>
      <c r="DF44" s="31"/>
      <c r="DG44" s="31"/>
      <c r="DH44" s="31"/>
      <c r="DI44" s="31"/>
      <c r="DJ44" s="31"/>
      <c r="DK44" s="31"/>
      <c r="DL44" s="31"/>
      <c r="DM44" s="31"/>
      <c r="DN44" s="31"/>
    </row>
    <row r="45" spans="1:118" s="40" customFormat="1" ht="28.5" hidden="1" customHeight="1" x14ac:dyDescent="0.2">
      <c r="A45" s="408"/>
      <c r="B45" s="411"/>
      <c r="C45" s="414"/>
      <c r="D45" s="414"/>
      <c r="E45" s="414"/>
      <c r="F45" s="264" t="s">
        <v>53</v>
      </c>
      <c r="G45" s="417"/>
      <c r="H45" s="417"/>
      <c r="I45" s="334" t="s">
        <v>75</v>
      </c>
      <c r="J45" s="466"/>
      <c r="K45" s="466"/>
      <c r="L45" s="432"/>
      <c r="M45" s="432"/>
      <c r="N45" s="432"/>
      <c r="O45" s="432"/>
      <c r="P45" s="336">
        <v>174.75</v>
      </c>
      <c r="Q45" s="336">
        <v>174.75</v>
      </c>
      <c r="R45" s="336">
        <v>174.75</v>
      </c>
      <c r="S45" s="336">
        <v>174.75</v>
      </c>
      <c r="T45" s="365">
        <f t="shared" si="1"/>
        <v>699</v>
      </c>
      <c r="U45" s="462"/>
      <c r="V45" s="464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BC45" s="31"/>
      <c r="BD45" s="31"/>
      <c r="BE45" s="31"/>
      <c r="BF45" s="31"/>
      <c r="BG45" s="31"/>
      <c r="BH45" s="31"/>
      <c r="BI45" s="31"/>
      <c r="BJ45" s="31"/>
      <c r="BK45" s="31"/>
      <c r="BL45" s="31"/>
      <c r="BM45" s="31"/>
      <c r="BN45" s="31"/>
      <c r="BO45" s="31"/>
      <c r="BP45" s="31"/>
      <c r="BQ45" s="31"/>
      <c r="BR45" s="31"/>
      <c r="BS45" s="31"/>
      <c r="BT45" s="31"/>
      <c r="BU45" s="31"/>
      <c r="BV45" s="31"/>
      <c r="BW45" s="31"/>
      <c r="BX45" s="31"/>
      <c r="BY45" s="31"/>
      <c r="BZ45" s="31"/>
      <c r="CA45" s="31"/>
      <c r="CB45" s="31"/>
      <c r="CC45" s="31"/>
      <c r="CD45" s="31"/>
      <c r="CE45" s="31"/>
      <c r="CF45" s="31"/>
      <c r="CG45" s="31"/>
      <c r="CH45" s="31"/>
      <c r="CI45" s="31"/>
      <c r="CJ45" s="31"/>
      <c r="CK45" s="31"/>
      <c r="CL45" s="31"/>
      <c r="CM45" s="31"/>
      <c r="CN45" s="31"/>
      <c r="CO45" s="31"/>
      <c r="CP45" s="31"/>
      <c r="CQ45" s="31"/>
      <c r="CR45" s="31"/>
      <c r="CS45" s="31"/>
      <c r="CT45" s="31"/>
      <c r="CU45" s="31"/>
      <c r="CV45" s="31"/>
      <c r="CW45" s="31"/>
      <c r="CX45" s="31"/>
      <c r="CY45" s="31"/>
      <c r="CZ45" s="31"/>
      <c r="DA45" s="31"/>
      <c r="DB45" s="31"/>
      <c r="DC45" s="31"/>
      <c r="DD45" s="31"/>
      <c r="DE45" s="31"/>
      <c r="DF45" s="31"/>
      <c r="DG45" s="31"/>
      <c r="DH45" s="31"/>
      <c r="DI45" s="31"/>
      <c r="DJ45" s="31"/>
      <c r="DK45" s="31"/>
      <c r="DL45" s="31"/>
      <c r="DM45" s="31"/>
      <c r="DN45" s="31"/>
    </row>
    <row r="46" spans="1:118" s="40" customFormat="1" ht="39.950000000000003" customHeight="1" x14ac:dyDescent="0.2">
      <c r="A46" s="408"/>
      <c r="B46" s="411"/>
      <c r="C46" s="414"/>
      <c r="D46" s="414"/>
      <c r="E46" s="414"/>
      <c r="F46" s="264" t="s">
        <v>90</v>
      </c>
      <c r="G46" s="417"/>
      <c r="H46" s="417"/>
      <c r="I46" s="334" t="s">
        <v>91</v>
      </c>
      <c r="J46" s="337">
        <v>44197</v>
      </c>
      <c r="K46" s="337">
        <v>44561</v>
      </c>
      <c r="L46" s="338">
        <v>0.25</v>
      </c>
      <c r="M46" s="338">
        <v>0.25</v>
      </c>
      <c r="N46" s="338">
        <v>0.25</v>
      </c>
      <c r="O46" s="338">
        <v>0.25</v>
      </c>
      <c r="P46" s="335">
        <v>500</v>
      </c>
      <c r="Q46" s="335">
        <v>500</v>
      </c>
      <c r="R46" s="335">
        <v>500</v>
      </c>
      <c r="S46" s="335">
        <v>500</v>
      </c>
      <c r="T46" s="365">
        <v>2000</v>
      </c>
      <c r="U46" s="462"/>
      <c r="V46" s="464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BC46" s="31"/>
      <c r="BD46" s="31"/>
      <c r="BE46" s="31"/>
      <c r="BF46" s="31"/>
      <c r="BG46" s="31"/>
      <c r="BH46" s="31"/>
      <c r="BI46" s="31"/>
      <c r="BJ46" s="31"/>
      <c r="BK46" s="31"/>
      <c r="BL46" s="31"/>
      <c r="BM46" s="31"/>
      <c r="BN46" s="31"/>
      <c r="BO46" s="31"/>
      <c r="BP46" s="31"/>
      <c r="BQ46" s="31"/>
      <c r="BR46" s="31"/>
      <c r="BS46" s="31"/>
      <c r="BT46" s="31"/>
      <c r="BU46" s="31"/>
      <c r="BV46" s="31"/>
      <c r="BW46" s="31"/>
      <c r="BX46" s="31"/>
      <c r="BY46" s="31"/>
      <c r="BZ46" s="31"/>
      <c r="CA46" s="31"/>
      <c r="CB46" s="31"/>
      <c r="CC46" s="31"/>
      <c r="CD46" s="31"/>
      <c r="CE46" s="31"/>
      <c r="CF46" s="31"/>
      <c r="CG46" s="31"/>
      <c r="CH46" s="31"/>
      <c r="CI46" s="31"/>
      <c r="CJ46" s="31"/>
      <c r="CK46" s="31"/>
      <c r="CL46" s="31"/>
      <c r="CM46" s="31"/>
      <c r="CN46" s="31"/>
      <c r="CO46" s="31"/>
      <c r="CP46" s="31"/>
      <c r="CQ46" s="31"/>
      <c r="CR46" s="31"/>
      <c r="CS46" s="31"/>
      <c r="CT46" s="31"/>
      <c r="CU46" s="31"/>
      <c r="CV46" s="31"/>
      <c r="CW46" s="31"/>
      <c r="CX46" s="31"/>
      <c r="CY46" s="31"/>
      <c r="CZ46" s="31"/>
      <c r="DA46" s="31"/>
      <c r="DB46" s="31"/>
      <c r="DC46" s="31"/>
      <c r="DD46" s="31"/>
      <c r="DE46" s="31"/>
      <c r="DF46" s="31"/>
      <c r="DG46" s="31"/>
      <c r="DH46" s="31"/>
      <c r="DI46" s="31"/>
      <c r="DJ46" s="31"/>
      <c r="DK46" s="31"/>
      <c r="DL46" s="31"/>
      <c r="DM46" s="31"/>
      <c r="DN46" s="31"/>
    </row>
    <row r="47" spans="1:118" s="40" customFormat="1" ht="30" customHeight="1" x14ac:dyDescent="0.2">
      <c r="A47" s="408"/>
      <c r="B47" s="411"/>
      <c r="C47" s="414"/>
      <c r="D47" s="414"/>
      <c r="E47" s="414"/>
      <c r="F47" s="264" t="s">
        <v>92</v>
      </c>
      <c r="G47" s="417"/>
      <c r="H47" s="417"/>
      <c r="I47" s="334" t="s">
        <v>93</v>
      </c>
      <c r="J47" s="337">
        <v>44197</v>
      </c>
      <c r="K47" s="337">
        <v>44561</v>
      </c>
      <c r="L47" s="338">
        <v>0.25</v>
      </c>
      <c r="M47" s="338">
        <v>0.25</v>
      </c>
      <c r="N47" s="338">
        <v>0.25</v>
      </c>
      <c r="O47" s="338">
        <v>0.25</v>
      </c>
      <c r="P47" s="335">
        <v>125</v>
      </c>
      <c r="Q47" s="335">
        <v>125</v>
      </c>
      <c r="R47" s="335">
        <v>125</v>
      </c>
      <c r="S47" s="335">
        <v>125</v>
      </c>
      <c r="T47" s="365">
        <f t="shared" si="1"/>
        <v>500</v>
      </c>
      <c r="U47" s="462"/>
      <c r="V47" s="464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1"/>
      <c r="AN47" s="31"/>
      <c r="AO47" s="31"/>
      <c r="AP47" s="31"/>
      <c r="AQ47" s="31"/>
      <c r="AR47" s="31"/>
      <c r="AS47" s="31"/>
      <c r="AT47" s="31"/>
      <c r="AU47" s="31"/>
      <c r="AV47" s="31"/>
      <c r="AW47" s="31"/>
      <c r="AX47" s="31"/>
      <c r="AY47" s="31"/>
      <c r="BC47" s="31"/>
      <c r="BD47" s="31"/>
      <c r="BE47" s="31"/>
      <c r="BF47" s="31"/>
      <c r="BG47" s="31"/>
      <c r="BH47" s="31"/>
      <c r="BI47" s="31"/>
      <c r="BJ47" s="31"/>
      <c r="BK47" s="31"/>
      <c r="BL47" s="31"/>
      <c r="BM47" s="31"/>
      <c r="BN47" s="31"/>
      <c r="BO47" s="31"/>
      <c r="BP47" s="31"/>
      <c r="BQ47" s="31"/>
      <c r="BR47" s="31"/>
      <c r="BS47" s="31"/>
      <c r="BT47" s="31"/>
      <c r="BU47" s="31"/>
      <c r="BV47" s="31"/>
      <c r="BW47" s="31"/>
      <c r="BX47" s="31"/>
      <c r="BY47" s="31"/>
      <c r="BZ47" s="31"/>
      <c r="CA47" s="31"/>
      <c r="CB47" s="31"/>
      <c r="CC47" s="31"/>
      <c r="CD47" s="31"/>
      <c r="CE47" s="31"/>
      <c r="CF47" s="31"/>
      <c r="CG47" s="31"/>
      <c r="CH47" s="31"/>
      <c r="CI47" s="31"/>
      <c r="CJ47" s="31"/>
      <c r="CK47" s="31"/>
      <c r="CL47" s="31"/>
      <c r="CM47" s="31"/>
      <c r="CN47" s="31"/>
      <c r="CO47" s="31"/>
      <c r="CP47" s="31"/>
      <c r="CQ47" s="31"/>
      <c r="CR47" s="31"/>
      <c r="CS47" s="31"/>
      <c r="CT47" s="31"/>
      <c r="CU47" s="31"/>
      <c r="CV47" s="31"/>
      <c r="CW47" s="31"/>
      <c r="CX47" s="31"/>
      <c r="CY47" s="31"/>
      <c r="CZ47" s="31"/>
      <c r="DA47" s="31"/>
      <c r="DB47" s="31"/>
      <c r="DC47" s="31"/>
      <c r="DD47" s="31"/>
      <c r="DE47" s="31"/>
      <c r="DF47" s="31"/>
      <c r="DG47" s="31"/>
      <c r="DH47" s="31"/>
      <c r="DI47" s="31"/>
      <c r="DJ47" s="31"/>
      <c r="DK47" s="31"/>
      <c r="DL47" s="31"/>
      <c r="DM47" s="31"/>
      <c r="DN47" s="31"/>
    </row>
    <row r="48" spans="1:118" s="383" customFormat="1" ht="39.950000000000003" customHeight="1" x14ac:dyDescent="0.2">
      <c r="A48" s="408"/>
      <c r="B48" s="411"/>
      <c r="C48" s="414"/>
      <c r="D48" s="414"/>
      <c r="E48" s="414"/>
      <c r="F48" s="377" t="s">
        <v>126</v>
      </c>
      <c r="G48" s="417"/>
      <c r="H48" s="417"/>
      <c r="I48" s="378" t="s">
        <v>89</v>
      </c>
      <c r="J48" s="379">
        <v>44197</v>
      </c>
      <c r="K48" s="379">
        <v>44561</v>
      </c>
      <c r="L48" s="380">
        <v>1</v>
      </c>
      <c r="M48" s="380">
        <v>0</v>
      </c>
      <c r="N48" s="380">
        <v>0</v>
      </c>
      <c r="O48" s="380">
        <v>0</v>
      </c>
      <c r="P48" s="381">
        <v>1000</v>
      </c>
      <c r="Q48" s="381">
        <v>0</v>
      </c>
      <c r="R48" s="381">
        <v>0</v>
      </c>
      <c r="S48" s="381">
        <v>0</v>
      </c>
      <c r="T48" s="382">
        <f t="shared" si="1"/>
        <v>1000</v>
      </c>
      <c r="U48" s="462"/>
      <c r="V48" s="464"/>
    </row>
    <row r="49" spans="1:118" s="40" customFormat="1" ht="36" customHeight="1" x14ac:dyDescent="0.2">
      <c r="A49" s="408"/>
      <c r="B49" s="411"/>
      <c r="C49" s="414"/>
      <c r="D49" s="414"/>
      <c r="E49" s="414"/>
      <c r="F49" s="262" t="s">
        <v>122</v>
      </c>
      <c r="G49" s="417"/>
      <c r="H49" s="417"/>
      <c r="I49" s="334" t="s">
        <v>89</v>
      </c>
      <c r="J49" s="339">
        <v>44197</v>
      </c>
      <c r="K49" s="339">
        <v>44561</v>
      </c>
      <c r="L49" s="324">
        <v>0</v>
      </c>
      <c r="M49" s="324">
        <v>1</v>
      </c>
      <c r="N49" s="324">
        <v>0</v>
      </c>
      <c r="O49" s="324">
        <v>0</v>
      </c>
      <c r="P49" s="335">
        <v>0</v>
      </c>
      <c r="Q49" s="131">
        <v>1000</v>
      </c>
      <c r="R49" s="131">
        <v>0</v>
      </c>
      <c r="S49" s="131">
        <v>0</v>
      </c>
      <c r="T49" s="365">
        <v>1000</v>
      </c>
      <c r="U49" s="462"/>
      <c r="V49" s="464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31"/>
      <c r="AW49" s="31"/>
      <c r="AX49" s="31"/>
      <c r="AY49" s="31"/>
      <c r="BC49" s="31"/>
      <c r="BD49" s="31"/>
      <c r="BE49" s="31"/>
      <c r="BF49" s="31"/>
      <c r="BG49" s="31"/>
      <c r="BH49" s="31"/>
      <c r="BI49" s="31"/>
      <c r="BJ49" s="31"/>
      <c r="BK49" s="31"/>
      <c r="BL49" s="31"/>
      <c r="BM49" s="31"/>
      <c r="BN49" s="31"/>
      <c r="BO49" s="31"/>
      <c r="BP49" s="31"/>
      <c r="BQ49" s="31"/>
      <c r="BR49" s="31"/>
      <c r="BS49" s="31"/>
      <c r="BT49" s="31"/>
      <c r="BU49" s="31"/>
      <c r="BV49" s="31"/>
      <c r="BW49" s="31"/>
      <c r="BX49" s="31"/>
      <c r="BY49" s="31"/>
      <c r="BZ49" s="31"/>
      <c r="CA49" s="31"/>
      <c r="CB49" s="31"/>
      <c r="CC49" s="31"/>
      <c r="CD49" s="31"/>
      <c r="CE49" s="31"/>
      <c r="CF49" s="31"/>
      <c r="CG49" s="31"/>
      <c r="CH49" s="31"/>
      <c r="CI49" s="31"/>
      <c r="CJ49" s="31"/>
      <c r="CK49" s="31"/>
      <c r="CL49" s="31"/>
      <c r="CM49" s="31"/>
      <c r="CN49" s="31"/>
      <c r="CO49" s="31"/>
      <c r="CP49" s="31"/>
      <c r="CQ49" s="31"/>
      <c r="CR49" s="31"/>
      <c r="CS49" s="31"/>
      <c r="CT49" s="31"/>
      <c r="CU49" s="31"/>
      <c r="CV49" s="31"/>
      <c r="CW49" s="31"/>
      <c r="CX49" s="31"/>
      <c r="CY49" s="31"/>
      <c r="CZ49" s="31"/>
      <c r="DA49" s="31"/>
      <c r="DB49" s="31"/>
      <c r="DC49" s="31"/>
      <c r="DD49" s="31"/>
      <c r="DE49" s="31"/>
      <c r="DF49" s="31"/>
      <c r="DG49" s="31"/>
      <c r="DH49" s="31"/>
      <c r="DI49" s="31"/>
      <c r="DJ49" s="31"/>
      <c r="DK49" s="31"/>
      <c r="DL49" s="31"/>
      <c r="DM49" s="31"/>
      <c r="DN49" s="31"/>
    </row>
    <row r="50" spans="1:118" s="383" customFormat="1" ht="39.950000000000003" customHeight="1" x14ac:dyDescent="0.2">
      <c r="A50" s="408"/>
      <c r="B50" s="411"/>
      <c r="C50" s="414"/>
      <c r="D50" s="414"/>
      <c r="E50" s="414"/>
      <c r="F50" s="390" t="s">
        <v>256</v>
      </c>
      <c r="G50" s="417"/>
      <c r="H50" s="417"/>
      <c r="I50" s="391" t="s">
        <v>169</v>
      </c>
      <c r="J50" s="392">
        <v>44197</v>
      </c>
      <c r="K50" s="392">
        <v>44561</v>
      </c>
      <c r="L50" s="393">
        <v>0</v>
      </c>
      <c r="M50" s="393">
        <v>0.33300000000000002</v>
      </c>
      <c r="N50" s="393">
        <v>0.33</v>
      </c>
      <c r="O50" s="393">
        <v>0.34</v>
      </c>
      <c r="P50" s="386">
        <v>0</v>
      </c>
      <c r="Q50" s="386"/>
      <c r="R50" s="386">
        <v>2500</v>
      </c>
      <c r="S50" s="386">
        <v>2500</v>
      </c>
      <c r="T50" s="382">
        <v>5000</v>
      </c>
      <c r="U50" s="462"/>
      <c r="V50" s="464"/>
    </row>
    <row r="51" spans="1:118" s="40" customFormat="1" ht="43.5" customHeight="1" x14ac:dyDescent="0.2">
      <c r="A51" s="408"/>
      <c r="B51" s="411"/>
      <c r="C51" s="414"/>
      <c r="D51" s="414"/>
      <c r="E51" s="414"/>
      <c r="F51" s="262" t="s">
        <v>195</v>
      </c>
      <c r="G51" s="417"/>
      <c r="H51" s="417"/>
      <c r="I51" s="334" t="s">
        <v>77</v>
      </c>
      <c r="J51" s="339"/>
      <c r="K51" s="339"/>
      <c r="L51" s="324">
        <v>0.25</v>
      </c>
      <c r="M51" s="324">
        <v>0.25</v>
      </c>
      <c r="N51" s="324">
        <v>0.25</v>
      </c>
      <c r="O51" s="324">
        <v>0.25</v>
      </c>
      <c r="P51" s="131">
        <v>75</v>
      </c>
      <c r="Q51" s="131">
        <v>75</v>
      </c>
      <c r="R51" s="131">
        <v>75</v>
      </c>
      <c r="S51" s="131">
        <v>75</v>
      </c>
      <c r="T51" s="365">
        <f t="shared" si="1"/>
        <v>300</v>
      </c>
      <c r="U51" s="462"/>
      <c r="V51" s="340" t="s">
        <v>134</v>
      </c>
      <c r="W51" s="31"/>
      <c r="X51" s="31"/>
      <c r="Y51" s="31"/>
      <c r="Z51" s="31"/>
      <c r="AA51" s="31"/>
      <c r="AB51" s="31"/>
      <c r="AC51" s="31"/>
      <c r="AD51" s="31"/>
      <c r="AE51" s="31"/>
      <c r="AF51" s="31"/>
      <c r="AG51" s="31"/>
      <c r="AH51" s="31"/>
      <c r="AI51" s="31"/>
      <c r="AJ51" s="31"/>
      <c r="AK51" s="31"/>
      <c r="AL51" s="31"/>
      <c r="AM51" s="31"/>
      <c r="AN51" s="31"/>
      <c r="AO51" s="31"/>
      <c r="AP51" s="31"/>
      <c r="AQ51" s="31"/>
      <c r="AR51" s="31"/>
      <c r="AS51" s="31"/>
      <c r="AT51" s="31"/>
      <c r="AU51" s="31"/>
      <c r="AV51" s="31"/>
      <c r="AW51" s="31"/>
      <c r="AX51" s="31"/>
      <c r="AY51" s="31"/>
      <c r="BC51" s="31"/>
      <c r="BD51" s="31"/>
      <c r="BE51" s="31"/>
      <c r="BF51" s="31"/>
      <c r="BG51" s="31"/>
      <c r="BH51" s="31"/>
      <c r="BI51" s="31"/>
      <c r="BJ51" s="31"/>
      <c r="BK51" s="31"/>
      <c r="BL51" s="31"/>
      <c r="BM51" s="31"/>
      <c r="BN51" s="31"/>
      <c r="BO51" s="31"/>
      <c r="BP51" s="31"/>
      <c r="BQ51" s="31"/>
      <c r="BR51" s="31"/>
      <c r="BS51" s="31"/>
      <c r="BT51" s="31"/>
      <c r="BU51" s="31"/>
      <c r="BV51" s="31"/>
      <c r="BW51" s="31"/>
      <c r="BX51" s="31"/>
      <c r="BY51" s="31"/>
      <c r="BZ51" s="31"/>
      <c r="CA51" s="31"/>
      <c r="CB51" s="31"/>
      <c r="CC51" s="31"/>
      <c r="CD51" s="31"/>
      <c r="CE51" s="31"/>
      <c r="CF51" s="31"/>
      <c r="CG51" s="31"/>
      <c r="CH51" s="31"/>
      <c r="CI51" s="31"/>
      <c r="CJ51" s="31"/>
      <c r="CK51" s="31"/>
      <c r="CL51" s="31"/>
      <c r="CM51" s="31"/>
      <c r="CN51" s="31"/>
      <c r="CO51" s="31"/>
      <c r="CP51" s="31"/>
      <c r="CQ51" s="31"/>
      <c r="CR51" s="31"/>
      <c r="CS51" s="31"/>
      <c r="CT51" s="31"/>
      <c r="CU51" s="31"/>
      <c r="CV51" s="31"/>
      <c r="CW51" s="31"/>
      <c r="CX51" s="31"/>
      <c r="CY51" s="31"/>
      <c r="CZ51" s="31"/>
      <c r="DA51" s="31"/>
      <c r="DB51" s="31"/>
      <c r="DC51" s="31"/>
      <c r="DD51" s="31"/>
      <c r="DE51" s="31"/>
      <c r="DF51" s="31"/>
      <c r="DG51" s="31"/>
      <c r="DH51" s="31"/>
      <c r="DI51" s="31"/>
      <c r="DJ51" s="31"/>
      <c r="DK51" s="31"/>
      <c r="DL51" s="31"/>
      <c r="DM51" s="31"/>
      <c r="DN51" s="31"/>
    </row>
    <row r="52" spans="1:118" s="40" customFormat="1" ht="55.15" customHeight="1" x14ac:dyDescent="0.2">
      <c r="A52" s="408"/>
      <c r="B52" s="411"/>
      <c r="C52" s="414"/>
      <c r="D52" s="414"/>
      <c r="E52" s="414"/>
      <c r="F52" s="231" t="s">
        <v>118</v>
      </c>
      <c r="G52" s="417"/>
      <c r="H52" s="417"/>
      <c r="I52" s="334" t="s">
        <v>71</v>
      </c>
      <c r="J52" s="339"/>
      <c r="K52" s="339"/>
      <c r="L52" s="429">
        <v>0.25</v>
      </c>
      <c r="M52" s="429">
        <v>0.25</v>
      </c>
      <c r="N52" s="429">
        <v>0.25</v>
      </c>
      <c r="O52" s="429">
        <v>0.25</v>
      </c>
      <c r="P52" s="131">
        <v>2100</v>
      </c>
      <c r="Q52" s="131">
        <v>2100</v>
      </c>
      <c r="R52" s="131">
        <v>1950</v>
      </c>
      <c r="S52" s="131">
        <v>1950</v>
      </c>
      <c r="T52" s="131">
        <f t="shared" ref="T52:T57" si="2">SUM(P52:S52)</f>
        <v>8100</v>
      </c>
      <c r="U52" s="429" t="s">
        <v>109</v>
      </c>
      <c r="V52" s="430" t="s">
        <v>35</v>
      </c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31"/>
      <c r="AH52" s="31"/>
      <c r="AI52" s="31"/>
      <c r="AJ52" s="31"/>
      <c r="AK52" s="31"/>
      <c r="AL52" s="31"/>
      <c r="AM52" s="31"/>
      <c r="AN52" s="31"/>
      <c r="AO52" s="31"/>
      <c r="AP52" s="31"/>
      <c r="AQ52" s="31"/>
      <c r="AR52" s="31"/>
      <c r="AS52" s="31"/>
      <c r="AT52" s="31"/>
      <c r="AU52" s="31"/>
      <c r="AV52" s="31"/>
      <c r="AW52" s="31"/>
      <c r="AX52" s="31"/>
      <c r="AY52" s="31"/>
      <c r="BC52" s="31"/>
      <c r="BD52" s="31"/>
      <c r="BE52" s="31"/>
      <c r="BF52" s="31"/>
      <c r="BG52" s="31"/>
      <c r="BH52" s="31"/>
      <c r="BI52" s="31"/>
      <c r="BJ52" s="31"/>
      <c r="BK52" s="31"/>
      <c r="BL52" s="31"/>
      <c r="BM52" s="31"/>
      <c r="BN52" s="31"/>
      <c r="BO52" s="31"/>
      <c r="BP52" s="31"/>
      <c r="BQ52" s="31"/>
      <c r="BR52" s="31"/>
      <c r="BS52" s="31"/>
      <c r="BT52" s="31"/>
      <c r="BU52" s="31"/>
      <c r="BV52" s="31"/>
      <c r="BW52" s="31"/>
      <c r="BX52" s="31"/>
      <c r="BY52" s="31"/>
      <c r="BZ52" s="31"/>
      <c r="CA52" s="31"/>
      <c r="CB52" s="31"/>
      <c r="CC52" s="31"/>
      <c r="CD52" s="31"/>
      <c r="CE52" s="31"/>
      <c r="CF52" s="31"/>
      <c r="CG52" s="31"/>
      <c r="CH52" s="31"/>
      <c r="CI52" s="31"/>
      <c r="CJ52" s="31"/>
      <c r="CK52" s="31"/>
      <c r="CL52" s="31"/>
      <c r="CM52" s="31"/>
      <c r="CN52" s="31"/>
      <c r="CO52" s="31"/>
      <c r="CP52" s="31"/>
      <c r="CQ52" s="31"/>
      <c r="CR52" s="31"/>
      <c r="CS52" s="31"/>
      <c r="CT52" s="31"/>
      <c r="CU52" s="31"/>
      <c r="CV52" s="31"/>
      <c r="CW52" s="31"/>
      <c r="CX52" s="31"/>
      <c r="CY52" s="31"/>
      <c r="CZ52" s="31"/>
      <c r="DA52" s="31"/>
      <c r="DB52" s="31"/>
      <c r="DC52" s="31"/>
      <c r="DD52" s="31"/>
      <c r="DE52" s="31"/>
      <c r="DF52" s="31"/>
      <c r="DG52" s="31"/>
      <c r="DH52" s="31"/>
      <c r="DI52" s="31"/>
      <c r="DJ52" s="31"/>
      <c r="DK52" s="31"/>
      <c r="DL52" s="31"/>
      <c r="DM52" s="31"/>
      <c r="DN52" s="31"/>
    </row>
    <row r="53" spans="1:118" s="40" customFormat="1" ht="14.45" customHeight="1" x14ac:dyDescent="0.2">
      <c r="A53" s="408"/>
      <c r="B53" s="411"/>
      <c r="C53" s="414"/>
      <c r="D53" s="414"/>
      <c r="E53" s="414"/>
      <c r="F53" s="264" t="s">
        <v>51</v>
      </c>
      <c r="G53" s="417"/>
      <c r="H53" s="417"/>
      <c r="I53" s="334" t="s">
        <v>72</v>
      </c>
      <c r="J53" s="339"/>
      <c r="K53" s="339"/>
      <c r="L53" s="429"/>
      <c r="M53" s="429"/>
      <c r="N53" s="429"/>
      <c r="O53" s="429"/>
      <c r="P53" s="131">
        <v>175</v>
      </c>
      <c r="Q53" s="131">
        <v>175</v>
      </c>
      <c r="R53" s="131">
        <v>175</v>
      </c>
      <c r="S53" s="131">
        <v>175</v>
      </c>
      <c r="T53" s="131">
        <v>460</v>
      </c>
      <c r="U53" s="429"/>
      <c r="V53" s="430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31"/>
      <c r="AJ53" s="31"/>
      <c r="AK53" s="31"/>
      <c r="AL53" s="31"/>
      <c r="AM53" s="31"/>
      <c r="AN53" s="31"/>
      <c r="AO53" s="31"/>
      <c r="AP53" s="31"/>
      <c r="AQ53" s="31"/>
      <c r="AR53" s="31"/>
      <c r="AS53" s="31"/>
      <c r="AT53" s="31"/>
      <c r="AU53" s="31"/>
      <c r="AV53" s="31"/>
      <c r="AW53" s="31"/>
      <c r="AX53" s="31"/>
      <c r="AY53" s="31"/>
      <c r="BC53" s="31"/>
      <c r="BD53" s="31"/>
      <c r="BE53" s="31"/>
      <c r="BF53" s="31"/>
      <c r="BG53" s="31"/>
      <c r="BH53" s="31"/>
      <c r="BI53" s="31"/>
      <c r="BJ53" s="31"/>
      <c r="BK53" s="31"/>
      <c r="BL53" s="31"/>
      <c r="BM53" s="31"/>
      <c r="BN53" s="31"/>
      <c r="BO53" s="31"/>
      <c r="BP53" s="31"/>
      <c r="BQ53" s="31"/>
      <c r="BR53" s="31"/>
      <c r="BS53" s="31"/>
      <c r="BT53" s="31"/>
      <c r="BU53" s="31"/>
      <c r="BV53" s="31"/>
      <c r="BW53" s="31"/>
      <c r="BX53" s="31"/>
      <c r="BY53" s="31"/>
      <c r="BZ53" s="31"/>
      <c r="CA53" s="31"/>
      <c r="CB53" s="31"/>
      <c r="CC53" s="31"/>
      <c r="CD53" s="31"/>
      <c r="CE53" s="31"/>
      <c r="CF53" s="31"/>
      <c r="CG53" s="31"/>
      <c r="CH53" s="31"/>
      <c r="CI53" s="31"/>
      <c r="CJ53" s="31"/>
      <c r="CK53" s="31"/>
      <c r="CL53" s="31"/>
      <c r="CM53" s="31"/>
      <c r="CN53" s="31"/>
      <c r="CO53" s="31"/>
      <c r="CP53" s="31"/>
      <c r="CQ53" s="31"/>
      <c r="CR53" s="31"/>
      <c r="CS53" s="31"/>
      <c r="CT53" s="31"/>
      <c r="CU53" s="31"/>
      <c r="CV53" s="31"/>
      <c r="CW53" s="31"/>
      <c r="CX53" s="31"/>
      <c r="CY53" s="31"/>
      <c r="CZ53" s="31"/>
      <c r="DA53" s="31"/>
      <c r="DB53" s="31"/>
      <c r="DC53" s="31"/>
      <c r="DD53" s="31"/>
      <c r="DE53" s="31"/>
      <c r="DF53" s="31"/>
      <c r="DG53" s="31"/>
      <c r="DH53" s="31"/>
      <c r="DI53" s="31"/>
      <c r="DJ53" s="31"/>
      <c r="DK53" s="31"/>
      <c r="DL53" s="31"/>
      <c r="DM53" s="31"/>
      <c r="DN53" s="31"/>
    </row>
    <row r="54" spans="1:118" s="40" customFormat="1" ht="14.45" customHeight="1" x14ac:dyDescent="0.2">
      <c r="A54" s="408"/>
      <c r="B54" s="411"/>
      <c r="C54" s="414"/>
      <c r="D54" s="414"/>
      <c r="E54" s="414"/>
      <c r="F54" s="264" t="s">
        <v>52</v>
      </c>
      <c r="G54" s="417"/>
      <c r="H54" s="417"/>
      <c r="I54" s="334" t="s">
        <v>73</v>
      </c>
      <c r="J54" s="339"/>
      <c r="K54" s="339"/>
      <c r="L54" s="429"/>
      <c r="M54" s="429"/>
      <c r="N54" s="429"/>
      <c r="O54" s="429"/>
      <c r="P54" s="334">
        <v>115</v>
      </c>
      <c r="Q54" s="334">
        <v>115</v>
      </c>
      <c r="R54" s="334">
        <v>115</v>
      </c>
      <c r="S54" s="334">
        <v>115</v>
      </c>
      <c r="T54" s="366">
        <v>650</v>
      </c>
      <c r="U54" s="429"/>
      <c r="V54" s="430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31"/>
      <c r="AW54" s="31"/>
      <c r="AX54" s="31"/>
      <c r="AY54" s="31"/>
      <c r="BC54" s="31"/>
      <c r="BD54" s="31"/>
      <c r="BE54" s="31"/>
      <c r="BF54" s="31"/>
      <c r="BG54" s="31"/>
      <c r="BH54" s="31"/>
      <c r="BI54" s="31"/>
      <c r="BJ54" s="31"/>
      <c r="BK54" s="31"/>
      <c r="BL54" s="31"/>
      <c r="BM54" s="31"/>
      <c r="BN54" s="31"/>
      <c r="BO54" s="31"/>
      <c r="BP54" s="31"/>
      <c r="BQ54" s="31"/>
      <c r="BR54" s="31"/>
      <c r="BS54" s="31"/>
      <c r="BT54" s="31"/>
      <c r="BU54" s="31"/>
      <c r="BV54" s="31"/>
      <c r="BW54" s="31"/>
      <c r="BX54" s="31"/>
      <c r="BY54" s="31"/>
      <c r="BZ54" s="31"/>
      <c r="CA54" s="31"/>
      <c r="CB54" s="31"/>
      <c r="CC54" s="31"/>
      <c r="CD54" s="31"/>
      <c r="CE54" s="31"/>
      <c r="CF54" s="31"/>
      <c r="CG54" s="31"/>
      <c r="CH54" s="31"/>
      <c r="CI54" s="31"/>
      <c r="CJ54" s="31"/>
      <c r="CK54" s="31"/>
      <c r="CL54" s="31"/>
      <c r="CM54" s="31"/>
      <c r="CN54" s="31"/>
      <c r="CO54" s="31"/>
      <c r="CP54" s="31"/>
      <c r="CQ54" s="31"/>
      <c r="CR54" s="31"/>
      <c r="CS54" s="31"/>
      <c r="CT54" s="31"/>
      <c r="CU54" s="31"/>
      <c r="CV54" s="31"/>
      <c r="CW54" s="31"/>
      <c r="CX54" s="31"/>
      <c r="CY54" s="31"/>
      <c r="CZ54" s="31"/>
      <c r="DA54" s="31"/>
      <c r="DB54" s="31"/>
      <c r="DC54" s="31"/>
      <c r="DD54" s="31"/>
      <c r="DE54" s="31"/>
      <c r="DF54" s="31"/>
      <c r="DG54" s="31"/>
      <c r="DH54" s="31"/>
      <c r="DI54" s="31"/>
      <c r="DJ54" s="31"/>
      <c r="DK54" s="31"/>
      <c r="DL54" s="31"/>
      <c r="DM54" s="31"/>
      <c r="DN54" s="31"/>
    </row>
    <row r="55" spans="1:118" s="40" customFormat="1" ht="14.45" customHeight="1" x14ac:dyDescent="0.2">
      <c r="A55" s="408"/>
      <c r="B55" s="411"/>
      <c r="C55" s="414"/>
      <c r="D55" s="414"/>
      <c r="E55" s="414"/>
      <c r="F55" s="264" t="s">
        <v>33</v>
      </c>
      <c r="G55" s="417"/>
      <c r="H55" s="417"/>
      <c r="I55" s="334" t="s">
        <v>74</v>
      </c>
      <c r="J55" s="339"/>
      <c r="K55" s="339"/>
      <c r="L55" s="429"/>
      <c r="M55" s="429"/>
      <c r="N55" s="429"/>
      <c r="O55" s="429"/>
      <c r="P55" s="334">
        <v>174.93</v>
      </c>
      <c r="Q55" s="334">
        <v>174.93</v>
      </c>
      <c r="R55" s="334">
        <v>174.93</v>
      </c>
      <c r="S55" s="334">
        <v>174.93</v>
      </c>
      <c r="T55" s="131">
        <f t="shared" si="2"/>
        <v>699.72</v>
      </c>
      <c r="U55" s="429"/>
      <c r="V55" s="430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1"/>
      <c r="AS55" s="31"/>
      <c r="AT55" s="31"/>
      <c r="AU55" s="31"/>
      <c r="AV55" s="31"/>
      <c r="AW55" s="31"/>
      <c r="AX55" s="31"/>
      <c r="AY55" s="31"/>
      <c r="BC55" s="31"/>
      <c r="BD55" s="31"/>
      <c r="BE55" s="31"/>
      <c r="BF55" s="31"/>
      <c r="BG55" s="31"/>
      <c r="BH55" s="31"/>
      <c r="BI55" s="31"/>
      <c r="BJ55" s="31"/>
      <c r="BK55" s="31"/>
      <c r="BL55" s="31"/>
      <c r="BM55" s="31"/>
      <c r="BN55" s="31"/>
      <c r="BO55" s="31"/>
      <c r="BP55" s="31"/>
      <c r="BQ55" s="31"/>
      <c r="BR55" s="31"/>
      <c r="BS55" s="31"/>
      <c r="BT55" s="31"/>
      <c r="BU55" s="31"/>
      <c r="BV55" s="31"/>
      <c r="BW55" s="31"/>
      <c r="BX55" s="31"/>
      <c r="BY55" s="31"/>
      <c r="BZ55" s="31"/>
      <c r="CA55" s="31"/>
      <c r="CB55" s="31"/>
      <c r="CC55" s="31"/>
      <c r="CD55" s="31"/>
      <c r="CE55" s="31"/>
      <c r="CF55" s="31"/>
      <c r="CG55" s="31"/>
      <c r="CH55" s="31"/>
      <c r="CI55" s="31"/>
      <c r="CJ55" s="31"/>
      <c r="CK55" s="31"/>
      <c r="CL55" s="31"/>
      <c r="CM55" s="31"/>
      <c r="CN55" s="31"/>
      <c r="CO55" s="31"/>
      <c r="CP55" s="31"/>
      <c r="CQ55" s="31"/>
      <c r="CR55" s="31"/>
      <c r="CS55" s="31"/>
      <c r="CT55" s="31"/>
      <c r="CU55" s="31"/>
      <c r="CV55" s="31"/>
      <c r="CW55" s="31"/>
      <c r="CX55" s="31"/>
      <c r="CY55" s="31"/>
      <c r="CZ55" s="31"/>
      <c r="DA55" s="31"/>
      <c r="DB55" s="31"/>
      <c r="DC55" s="31"/>
      <c r="DD55" s="31"/>
      <c r="DE55" s="31"/>
      <c r="DF55" s="31"/>
      <c r="DG55" s="31"/>
      <c r="DH55" s="31"/>
      <c r="DI55" s="31"/>
      <c r="DJ55" s="31"/>
      <c r="DK55" s="31"/>
      <c r="DL55" s="31"/>
      <c r="DM55" s="31"/>
      <c r="DN55" s="31"/>
    </row>
    <row r="56" spans="1:118" s="40" customFormat="1" ht="15" customHeight="1" x14ac:dyDescent="0.2">
      <c r="A56" s="408"/>
      <c r="B56" s="411"/>
      <c r="C56" s="414"/>
      <c r="D56" s="414"/>
      <c r="E56" s="414"/>
      <c r="F56" s="264" t="s">
        <v>53</v>
      </c>
      <c r="G56" s="417"/>
      <c r="H56" s="417"/>
      <c r="I56" s="334" t="s">
        <v>75</v>
      </c>
      <c r="J56" s="339"/>
      <c r="K56" s="339"/>
      <c r="L56" s="429"/>
      <c r="M56" s="429"/>
      <c r="N56" s="429"/>
      <c r="O56" s="429"/>
      <c r="P56" s="334">
        <v>244.65</v>
      </c>
      <c r="Q56" s="334">
        <v>244.65</v>
      </c>
      <c r="R56" s="334">
        <v>244.65</v>
      </c>
      <c r="S56" s="334">
        <v>244.65</v>
      </c>
      <c r="T56" s="131">
        <f t="shared" si="2"/>
        <v>978.6</v>
      </c>
      <c r="U56" s="429"/>
      <c r="V56" s="430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  <c r="AL56" s="31"/>
      <c r="AM56" s="31"/>
      <c r="AN56" s="31"/>
      <c r="AO56" s="31"/>
      <c r="AP56" s="31"/>
      <c r="AQ56" s="31"/>
      <c r="AR56" s="31"/>
      <c r="AS56" s="31"/>
      <c r="AT56" s="31"/>
      <c r="AU56" s="31"/>
      <c r="AV56" s="31"/>
      <c r="AW56" s="31"/>
      <c r="AX56" s="31"/>
      <c r="AY56" s="31"/>
      <c r="BC56" s="31"/>
      <c r="BD56" s="31"/>
      <c r="BE56" s="31"/>
      <c r="BF56" s="31"/>
      <c r="BG56" s="31"/>
      <c r="BH56" s="31"/>
      <c r="BI56" s="31"/>
      <c r="BJ56" s="31"/>
      <c r="BK56" s="31"/>
      <c r="BL56" s="31"/>
      <c r="BM56" s="31"/>
      <c r="BN56" s="31"/>
      <c r="BO56" s="31"/>
      <c r="BP56" s="31"/>
      <c r="BQ56" s="31"/>
      <c r="BR56" s="31"/>
      <c r="BS56" s="31"/>
      <c r="BT56" s="31"/>
      <c r="BU56" s="31"/>
      <c r="BV56" s="31"/>
      <c r="BW56" s="31"/>
      <c r="BX56" s="31"/>
      <c r="BY56" s="31"/>
      <c r="BZ56" s="31"/>
      <c r="CA56" s="31"/>
      <c r="CB56" s="31"/>
      <c r="CC56" s="31"/>
      <c r="CD56" s="31"/>
      <c r="CE56" s="31"/>
      <c r="CF56" s="31"/>
      <c r="CG56" s="31"/>
      <c r="CH56" s="31"/>
      <c r="CI56" s="31"/>
      <c r="CJ56" s="31"/>
      <c r="CK56" s="31"/>
      <c r="CL56" s="31"/>
      <c r="CM56" s="31"/>
      <c r="CN56" s="31"/>
      <c r="CO56" s="31"/>
      <c r="CP56" s="31"/>
      <c r="CQ56" s="31"/>
      <c r="CR56" s="31"/>
      <c r="CS56" s="31"/>
      <c r="CT56" s="31"/>
      <c r="CU56" s="31"/>
      <c r="CV56" s="31"/>
      <c r="CW56" s="31"/>
      <c r="CX56" s="31"/>
      <c r="CY56" s="31"/>
      <c r="CZ56" s="31"/>
      <c r="DA56" s="31"/>
      <c r="DB56" s="31"/>
      <c r="DC56" s="31"/>
      <c r="DD56" s="31"/>
      <c r="DE56" s="31"/>
      <c r="DF56" s="31"/>
      <c r="DG56" s="31"/>
      <c r="DH56" s="31"/>
      <c r="DI56" s="31"/>
      <c r="DJ56" s="31"/>
      <c r="DK56" s="31"/>
      <c r="DL56" s="31"/>
      <c r="DM56" s="31"/>
      <c r="DN56" s="31"/>
    </row>
    <row r="57" spans="1:118" s="40" customFormat="1" ht="33.75" customHeight="1" thickBot="1" x14ac:dyDescent="0.25">
      <c r="A57" s="409"/>
      <c r="B57" s="412"/>
      <c r="C57" s="415"/>
      <c r="D57" s="415"/>
      <c r="E57" s="415"/>
      <c r="F57" s="261" t="s">
        <v>126</v>
      </c>
      <c r="G57" s="418"/>
      <c r="H57" s="418"/>
      <c r="I57" s="341" t="s">
        <v>219</v>
      </c>
      <c r="J57" s="342"/>
      <c r="K57" s="342"/>
      <c r="L57" s="330">
        <v>0.5</v>
      </c>
      <c r="M57" s="330">
        <v>0.5</v>
      </c>
      <c r="N57" s="330">
        <v>0</v>
      </c>
      <c r="O57" s="330">
        <v>0</v>
      </c>
      <c r="P57" s="341">
        <v>500</v>
      </c>
      <c r="Q57" s="341">
        <v>500</v>
      </c>
      <c r="R57" s="341">
        <v>0</v>
      </c>
      <c r="S57" s="341">
        <v>0</v>
      </c>
      <c r="T57" s="331">
        <f t="shared" si="2"/>
        <v>1000</v>
      </c>
      <c r="U57" s="330" t="s">
        <v>109</v>
      </c>
      <c r="V57" s="343" t="s">
        <v>35</v>
      </c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31"/>
      <c r="AR57" s="31"/>
      <c r="AS57" s="31"/>
      <c r="AT57" s="31"/>
      <c r="AU57" s="31"/>
      <c r="AV57" s="31"/>
      <c r="AW57" s="31"/>
      <c r="AX57" s="31"/>
      <c r="AY57" s="31"/>
      <c r="BC57" s="31"/>
      <c r="BD57" s="31"/>
      <c r="BE57" s="31"/>
      <c r="BF57" s="31"/>
      <c r="BG57" s="31"/>
      <c r="BH57" s="31"/>
      <c r="BI57" s="31"/>
      <c r="BJ57" s="31"/>
      <c r="BK57" s="31"/>
      <c r="BL57" s="31"/>
      <c r="BM57" s="31"/>
      <c r="BN57" s="31"/>
      <c r="BO57" s="31"/>
      <c r="BP57" s="31"/>
      <c r="BQ57" s="31"/>
      <c r="BR57" s="31"/>
      <c r="BS57" s="31"/>
      <c r="BT57" s="31"/>
      <c r="BU57" s="31"/>
      <c r="BV57" s="31"/>
      <c r="BW57" s="31"/>
      <c r="BX57" s="31"/>
      <c r="BY57" s="31"/>
      <c r="BZ57" s="31"/>
      <c r="CA57" s="31"/>
      <c r="CB57" s="31"/>
      <c r="CC57" s="31"/>
      <c r="CD57" s="31"/>
      <c r="CE57" s="31"/>
      <c r="CF57" s="31"/>
      <c r="CG57" s="31"/>
      <c r="CH57" s="31"/>
      <c r="CI57" s="31"/>
      <c r="CJ57" s="31"/>
      <c r="CK57" s="31"/>
      <c r="CL57" s="31"/>
      <c r="CM57" s="31"/>
      <c r="CN57" s="31"/>
      <c r="CO57" s="31"/>
      <c r="CP57" s="31"/>
      <c r="CQ57" s="31"/>
      <c r="CR57" s="31"/>
      <c r="CS57" s="31"/>
      <c r="CT57" s="31"/>
      <c r="CU57" s="31"/>
      <c r="CV57" s="31"/>
      <c r="CW57" s="31"/>
      <c r="CX57" s="31"/>
      <c r="CY57" s="31"/>
      <c r="CZ57" s="31"/>
      <c r="DA57" s="31"/>
      <c r="DB57" s="31"/>
      <c r="DC57" s="31"/>
      <c r="DD57" s="31"/>
      <c r="DE57" s="31"/>
      <c r="DF57" s="31"/>
      <c r="DG57" s="31"/>
      <c r="DH57" s="31"/>
      <c r="DI57" s="31"/>
      <c r="DJ57" s="31"/>
      <c r="DK57" s="31"/>
      <c r="DL57" s="31"/>
      <c r="DM57" s="31"/>
      <c r="DN57" s="31"/>
    </row>
    <row r="58" spans="1:118" ht="61.5" customHeight="1" x14ac:dyDescent="0.2">
      <c r="A58" s="483" t="s">
        <v>196</v>
      </c>
      <c r="B58" s="485" t="s">
        <v>225</v>
      </c>
      <c r="C58" s="456" t="s">
        <v>223</v>
      </c>
      <c r="D58" s="482" t="s">
        <v>108</v>
      </c>
      <c r="E58" s="487" t="s">
        <v>139</v>
      </c>
      <c r="F58" s="371" t="s">
        <v>266</v>
      </c>
      <c r="G58" s="372" t="s">
        <v>268</v>
      </c>
      <c r="H58" s="482" t="s">
        <v>201</v>
      </c>
      <c r="I58" s="368" t="s">
        <v>76</v>
      </c>
      <c r="J58" s="470">
        <v>44197</v>
      </c>
      <c r="K58" s="470">
        <v>44561</v>
      </c>
      <c r="L58" s="373">
        <v>0</v>
      </c>
      <c r="M58" s="373">
        <v>0</v>
      </c>
      <c r="N58" s="373">
        <v>1</v>
      </c>
      <c r="O58" s="373">
        <v>0</v>
      </c>
      <c r="P58" s="374">
        <v>0</v>
      </c>
      <c r="Q58" s="374">
        <v>0</v>
      </c>
      <c r="R58" s="374">
        <v>0</v>
      </c>
      <c r="S58" s="374">
        <v>9000</v>
      </c>
      <c r="T58" s="375">
        <v>9000</v>
      </c>
      <c r="U58" s="368" t="s">
        <v>43</v>
      </c>
      <c r="V58" s="376" t="s">
        <v>35</v>
      </c>
    </row>
    <row r="59" spans="1:118" s="40" customFormat="1" ht="71.25" customHeight="1" thickBot="1" x14ac:dyDescent="0.25">
      <c r="A59" s="484"/>
      <c r="B59" s="486"/>
      <c r="C59" s="425"/>
      <c r="D59" s="437"/>
      <c r="E59" s="488"/>
      <c r="F59" s="265" t="s">
        <v>165</v>
      </c>
      <c r="G59" s="24" t="s">
        <v>182</v>
      </c>
      <c r="H59" s="437"/>
      <c r="I59" s="325" t="s">
        <v>76</v>
      </c>
      <c r="J59" s="427"/>
      <c r="K59" s="427"/>
      <c r="L59" s="326">
        <v>0</v>
      </c>
      <c r="M59" s="326">
        <v>0</v>
      </c>
      <c r="N59" s="326">
        <v>0</v>
      </c>
      <c r="O59" s="326">
        <v>0</v>
      </c>
      <c r="P59" s="345">
        <v>3000</v>
      </c>
      <c r="Q59" s="345">
        <v>0</v>
      </c>
      <c r="R59" s="344">
        <v>0</v>
      </c>
      <c r="S59" s="345">
        <v>0</v>
      </c>
      <c r="T59" s="131">
        <v>2970</v>
      </c>
      <c r="U59" s="325" t="s">
        <v>43</v>
      </c>
      <c r="V59" s="346" t="s">
        <v>35</v>
      </c>
      <c r="W59" s="31"/>
      <c r="X59" s="31"/>
      <c r="Y59" s="31"/>
      <c r="Z59" s="31"/>
      <c r="AA59" s="31"/>
      <c r="AB59" s="31"/>
      <c r="AC59" s="31"/>
      <c r="AD59" s="31"/>
      <c r="AE59" s="31"/>
      <c r="AF59" s="31"/>
      <c r="AG59" s="31"/>
      <c r="AH59" s="31"/>
      <c r="AI59" s="31"/>
      <c r="AJ59" s="31"/>
      <c r="AK59" s="31"/>
      <c r="AL59" s="31"/>
      <c r="AM59" s="31"/>
      <c r="AN59" s="31"/>
      <c r="AO59" s="31"/>
      <c r="AP59" s="31"/>
      <c r="AQ59" s="31"/>
      <c r="AR59" s="31"/>
      <c r="AS59" s="31"/>
      <c r="AT59" s="31"/>
      <c r="AU59" s="31"/>
      <c r="AV59" s="31"/>
      <c r="AW59" s="31"/>
      <c r="AX59" s="31"/>
      <c r="AY59" s="31"/>
      <c r="BC59" s="31"/>
      <c r="BD59" s="31"/>
      <c r="BE59" s="31"/>
      <c r="BF59" s="31"/>
      <c r="BG59" s="31"/>
      <c r="BH59" s="31"/>
      <c r="BI59" s="31"/>
      <c r="BJ59" s="31"/>
      <c r="BK59" s="31"/>
      <c r="BL59" s="31"/>
      <c r="BM59" s="31"/>
      <c r="BN59" s="31"/>
      <c r="BO59" s="31"/>
      <c r="BP59" s="31"/>
      <c r="BQ59" s="31"/>
      <c r="BR59" s="31"/>
      <c r="BS59" s="31"/>
      <c r="BT59" s="31"/>
      <c r="BU59" s="31"/>
      <c r="BV59" s="31"/>
      <c r="BW59" s="31"/>
      <c r="BX59" s="31"/>
      <c r="BY59" s="31"/>
      <c r="BZ59" s="31"/>
      <c r="CA59" s="31"/>
      <c r="CB59" s="31"/>
      <c r="CC59" s="31"/>
      <c r="CD59" s="31"/>
      <c r="CE59" s="31"/>
      <c r="CF59" s="31"/>
      <c r="CG59" s="31"/>
      <c r="CH59" s="31"/>
    </row>
    <row r="60" spans="1:118" s="40" customFormat="1" ht="48" customHeight="1" x14ac:dyDescent="0.2">
      <c r="A60" s="472" t="s">
        <v>86</v>
      </c>
      <c r="B60" s="476" t="s">
        <v>41</v>
      </c>
      <c r="C60" s="435" t="s">
        <v>87</v>
      </c>
      <c r="D60" s="435" t="s">
        <v>38</v>
      </c>
      <c r="E60" s="413" t="s">
        <v>197</v>
      </c>
      <c r="F60" s="248" t="s">
        <v>114</v>
      </c>
      <c r="G60" s="435" t="s">
        <v>37</v>
      </c>
      <c r="H60" s="435" t="s">
        <v>198</v>
      </c>
      <c r="I60" s="332" t="s">
        <v>71</v>
      </c>
      <c r="J60" s="469">
        <v>44197</v>
      </c>
      <c r="K60" s="469">
        <v>44561</v>
      </c>
      <c r="L60" s="460">
        <v>0.25</v>
      </c>
      <c r="M60" s="460">
        <v>0.25</v>
      </c>
      <c r="N60" s="460">
        <v>0.25</v>
      </c>
      <c r="O60" s="460">
        <v>0.25</v>
      </c>
      <c r="P60" s="333">
        <v>1650</v>
      </c>
      <c r="Q60" s="333">
        <v>1650</v>
      </c>
      <c r="R60" s="333">
        <v>1650</v>
      </c>
      <c r="S60" s="333">
        <v>1650</v>
      </c>
      <c r="T60" s="367">
        <f>SUM(P60:S60)</f>
        <v>6600</v>
      </c>
      <c r="U60" s="467" t="s">
        <v>43</v>
      </c>
      <c r="V60" s="468" t="s">
        <v>35</v>
      </c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31"/>
      <c r="AI60" s="31"/>
      <c r="AJ60" s="31"/>
      <c r="AK60" s="31"/>
      <c r="AL60" s="31"/>
      <c r="AM60" s="31"/>
      <c r="AN60" s="31"/>
      <c r="AO60" s="31"/>
      <c r="AP60" s="31"/>
      <c r="AQ60" s="31"/>
      <c r="AR60" s="31"/>
      <c r="AS60" s="31"/>
      <c r="AT60" s="31"/>
      <c r="AU60" s="31"/>
      <c r="AV60" s="31"/>
      <c r="AW60" s="31"/>
      <c r="AX60" s="31"/>
      <c r="AY60" s="31"/>
      <c r="BC60" s="31"/>
      <c r="BD60" s="31"/>
      <c r="BE60" s="31"/>
      <c r="BF60" s="31"/>
      <c r="BG60" s="31"/>
      <c r="BH60" s="31"/>
      <c r="BI60" s="31"/>
      <c r="BJ60" s="31"/>
      <c r="BK60" s="31"/>
      <c r="BL60" s="31"/>
      <c r="BM60" s="31"/>
      <c r="BN60" s="31"/>
      <c r="BO60" s="31"/>
      <c r="BP60" s="31"/>
      <c r="BQ60" s="31"/>
      <c r="BR60" s="31"/>
      <c r="BS60" s="31"/>
      <c r="BT60" s="31"/>
      <c r="BU60" s="31"/>
      <c r="BV60" s="31"/>
      <c r="BW60" s="31"/>
      <c r="BX60" s="31"/>
      <c r="BY60" s="31"/>
      <c r="BZ60" s="31"/>
      <c r="CA60" s="31"/>
      <c r="CB60" s="31"/>
      <c r="CC60" s="31"/>
      <c r="CD60" s="31"/>
      <c r="CE60" s="31"/>
      <c r="CF60" s="31"/>
      <c r="CG60" s="31"/>
      <c r="CH60" s="31"/>
    </row>
    <row r="61" spans="1:118" s="40" customFormat="1" ht="22.5" customHeight="1" x14ac:dyDescent="0.2">
      <c r="A61" s="473"/>
      <c r="B61" s="477"/>
      <c r="C61" s="436"/>
      <c r="D61" s="436"/>
      <c r="E61" s="414"/>
      <c r="F61" s="266" t="s">
        <v>13</v>
      </c>
      <c r="G61" s="436"/>
      <c r="H61" s="436"/>
      <c r="I61" s="347" t="s">
        <v>72</v>
      </c>
      <c r="J61" s="466"/>
      <c r="K61" s="466"/>
      <c r="L61" s="461"/>
      <c r="M61" s="461"/>
      <c r="N61" s="461"/>
      <c r="O61" s="461"/>
      <c r="P61" s="66">
        <v>137.5</v>
      </c>
      <c r="Q61" s="66">
        <v>137.5</v>
      </c>
      <c r="R61" s="66">
        <v>137.5</v>
      </c>
      <c r="S61" s="66">
        <v>137.5</v>
      </c>
      <c r="T61" s="131">
        <f>SUM(P61:S61)</f>
        <v>550</v>
      </c>
      <c r="U61" s="462"/>
      <c r="V61" s="464"/>
      <c r="W61" s="31"/>
      <c r="X61" s="31"/>
      <c r="Y61" s="31"/>
      <c r="Z61" s="31"/>
      <c r="AA61" s="31"/>
      <c r="AB61" s="31"/>
      <c r="AC61" s="31"/>
      <c r="AD61" s="31"/>
      <c r="AE61" s="31"/>
      <c r="AF61" s="31"/>
      <c r="AG61" s="31"/>
      <c r="AH61" s="31"/>
      <c r="AI61" s="31"/>
      <c r="AJ61" s="31"/>
      <c r="AK61" s="31"/>
      <c r="AL61" s="31"/>
      <c r="AM61" s="31"/>
      <c r="AN61" s="31"/>
      <c r="AO61" s="31"/>
      <c r="AP61" s="31"/>
      <c r="AQ61" s="31"/>
      <c r="AR61" s="31"/>
      <c r="AS61" s="31"/>
      <c r="AT61" s="31"/>
      <c r="AU61" s="31"/>
      <c r="AV61" s="31"/>
      <c r="AW61" s="31"/>
      <c r="AX61" s="31"/>
      <c r="AY61" s="31"/>
      <c r="BC61" s="31"/>
      <c r="BD61" s="31"/>
      <c r="BE61" s="31"/>
      <c r="BF61" s="31"/>
      <c r="BG61" s="31"/>
      <c r="BH61" s="31"/>
      <c r="BI61" s="31"/>
      <c r="BJ61" s="31"/>
      <c r="BK61" s="31"/>
      <c r="BL61" s="31"/>
      <c r="BM61" s="31"/>
      <c r="BN61" s="31"/>
      <c r="BO61" s="31"/>
      <c r="BP61" s="31"/>
      <c r="BQ61" s="31"/>
      <c r="BR61" s="31"/>
      <c r="BS61" s="31"/>
      <c r="BT61" s="31"/>
      <c r="BU61" s="31"/>
      <c r="BV61" s="31"/>
      <c r="BW61" s="31"/>
      <c r="BX61" s="31"/>
      <c r="BY61" s="31"/>
      <c r="BZ61" s="31"/>
      <c r="CA61" s="31"/>
      <c r="CB61" s="31"/>
      <c r="CC61" s="31"/>
      <c r="CD61" s="31"/>
      <c r="CE61" s="31"/>
      <c r="CF61" s="31"/>
      <c r="CG61" s="31"/>
      <c r="CH61" s="31"/>
    </row>
    <row r="62" spans="1:118" s="40" customFormat="1" ht="21.75" customHeight="1" x14ac:dyDescent="0.2">
      <c r="A62" s="473"/>
      <c r="B62" s="477"/>
      <c r="C62" s="436"/>
      <c r="D62" s="436"/>
      <c r="E62" s="414"/>
      <c r="F62" s="266" t="s">
        <v>14</v>
      </c>
      <c r="G62" s="436"/>
      <c r="H62" s="436"/>
      <c r="I62" s="347" t="s">
        <v>73</v>
      </c>
      <c r="J62" s="466"/>
      <c r="K62" s="466"/>
      <c r="L62" s="461"/>
      <c r="M62" s="461"/>
      <c r="N62" s="461"/>
      <c r="O62" s="461"/>
      <c r="P62" s="66">
        <f>450/4</f>
        <v>112.5</v>
      </c>
      <c r="Q62" s="66">
        <v>112.5</v>
      </c>
      <c r="R62" s="66">
        <v>112.5</v>
      </c>
      <c r="S62" s="66">
        <v>112.5</v>
      </c>
      <c r="T62" s="131">
        <v>450</v>
      </c>
      <c r="U62" s="462"/>
      <c r="V62" s="464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31"/>
      <c r="AH62" s="31"/>
      <c r="AI62" s="31"/>
      <c r="AJ62" s="31"/>
      <c r="AK62" s="31"/>
      <c r="AL62" s="31"/>
      <c r="AM62" s="31"/>
      <c r="AN62" s="31"/>
      <c r="AO62" s="31"/>
      <c r="AP62" s="31"/>
      <c r="AQ62" s="31"/>
      <c r="AR62" s="31"/>
      <c r="AS62" s="31"/>
      <c r="AT62" s="31"/>
      <c r="AU62" s="31"/>
      <c r="AV62" s="31"/>
      <c r="AW62" s="31"/>
      <c r="AX62" s="31"/>
      <c r="AY62" s="31"/>
      <c r="BC62" s="31"/>
      <c r="BD62" s="31"/>
      <c r="BE62" s="31"/>
      <c r="BF62" s="31"/>
      <c r="BG62" s="31"/>
      <c r="BH62" s="31"/>
      <c r="BI62" s="31"/>
      <c r="BJ62" s="31"/>
      <c r="BK62" s="31"/>
      <c r="BL62" s="31"/>
      <c r="BM62" s="31"/>
      <c r="BN62" s="31"/>
      <c r="BO62" s="31"/>
      <c r="BP62" s="31"/>
      <c r="BQ62" s="31"/>
      <c r="BR62" s="31"/>
      <c r="BS62" s="31"/>
      <c r="BT62" s="31"/>
      <c r="BU62" s="31"/>
      <c r="BV62" s="31"/>
      <c r="BW62" s="31"/>
      <c r="BX62" s="31"/>
      <c r="BY62" s="31"/>
      <c r="BZ62" s="31"/>
      <c r="CA62" s="31"/>
      <c r="CB62" s="31"/>
      <c r="CC62" s="31"/>
      <c r="CD62" s="31"/>
      <c r="CE62" s="31"/>
      <c r="CF62" s="31"/>
      <c r="CG62" s="31"/>
      <c r="CH62" s="31"/>
    </row>
    <row r="63" spans="1:118" ht="27" customHeight="1" x14ac:dyDescent="0.2">
      <c r="A63" s="473"/>
      <c r="B63" s="477"/>
      <c r="C63" s="436"/>
      <c r="D63" s="436"/>
      <c r="E63" s="414"/>
      <c r="F63" s="267" t="s">
        <v>15</v>
      </c>
      <c r="G63" s="436"/>
      <c r="H63" s="436"/>
      <c r="I63" s="347" t="s">
        <v>74</v>
      </c>
      <c r="J63" s="466"/>
      <c r="K63" s="466"/>
      <c r="L63" s="461"/>
      <c r="M63" s="461"/>
      <c r="N63" s="461"/>
      <c r="O63" s="461"/>
      <c r="P63" s="66">
        <f>550/4</f>
        <v>137.5</v>
      </c>
      <c r="Q63" s="66">
        <v>137.5</v>
      </c>
      <c r="R63" s="66">
        <v>137.5</v>
      </c>
      <c r="S63" s="66">
        <v>137.5</v>
      </c>
      <c r="T63" s="131">
        <v>550</v>
      </c>
      <c r="U63" s="462"/>
      <c r="V63" s="464"/>
    </row>
    <row r="64" spans="1:118" s="40" customFormat="1" ht="25.5" customHeight="1" x14ac:dyDescent="0.2">
      <c r="A64" s="473"/>
      <c r="B64" s="477"/>
      <c r="C64" s="436"/>
      <c r="D64" s="436"/>
      <c r="E64" s="414"/>
      <c r="F64" s="266" t="s">
        <v>53</v>
      </c>
      <c r="G64" s="436"/>
      <c r="H64" s="436"/>
      <c r="I64" s="347" t="s">
        <v>75</v>
      </c>
      <c r="J64" s="466"/>
      <c r="K64" s="466"/>
      <c r="L64" s="461"/>
      <c r="M64" s="461"/>
      <c r="N64" s="461"/>
      <c r="O64" s="461"/>
      <c r="P64" s="348">
        <f>769/4</f>
        <v>192.25</v>
      </c>
      <c r="Q64" s="348">
        <v>192.25</v>
      </c>
      <c r="R64" s="348">
        <v>192.25</v>
      </c>
      <c r="S64" s="348">
        <v>192.25</v>
      </c>
      <c r="T64" s="131">
        <v>769</v>
      </c>
      <c r="U64" s="462"/>
      <c r="V64" s="464"/>
      <c r="W64" s="31"/>
      <c r="X64" s="31"/>
      <c r="Y64" s="31"/>
      <c r="Z64" s="31"/>
      <c r="AA64" s="31"/>
      <c r="AB64" s="31"/>
      <c r="AC64" s="31"/>
      <c r="AD64" s="31"/>
      <c r="AE64" s="31"/>
      <c r="AF64" s="31"/>
      <c r="AG64" s="31"/>
      <c r="AH64" s="31"/>
      <c r="AI64" s="31"/>
      <c r="AJ64" s="31"/>
      <c r="AK64" s="31"/>
      <c r="AL64" s="31"/>
      <c r="AM64" s="31"/>
      <c r="AN64" s="31"/>
      <c r="AO64" s="31"/>
      <c r="AP64" s="31"/>
      <c r="AQ64" s="31"/>
      <c r="AR64" s="31"/>
      <c r="AS64" s="31"/>
      <c r="AT64" s="31"/>
      <c r="AU64" s="31"/>
      <c r="AV64" s="31"/>
      <c r="AW64" s="31"/>
      <c r="AX64" s="31"/>
      <c r="AY64" s="31"/>
      <c r="BC64" s="31"/>
      <c r="BD64" s="31"/>
      <c r="BE64" s="31"/>
      <c r="BF64" s="31"/>
      <c r="BG64" s="31"/>
      <c r="BH64" s="31"/>
      <c r="BI64" s="31"/>
      <c r="BJ64" s="31"/>
      <c r="BK64" s="31"/>
      <c r="BL64" s="31"/>
      <c r="BM64" s="31"/>
      <c r="BN64" s="31"/>
      <c r="BO64" s="31"/>
      <c r="BP64" s="31"/>
      <c r="BQ64" s="31"/>
      <c r="BR64" s="31"/>
      <c r="BS64" s="31"/>
      <c r="BT64" s="31"/>
      <c r="BU64" s="31"/>
      <c r="BV64" s="31"/>
      <c r="BW64" s="31"/>
      <c r="BX64" s="31"/>
      <c r="BY64" s="31"/>
      <c r="BZ64" s="31"/>
      <c r="CA64" s="31"/>
      <c r="CB64" s="31"/>
      <c r="CC64" s="31"/>
      <c r="CD64" s="31"/>
      <c r="CE64" s="31"/>
      <c r="CF64" s="31"/>
      <c r="CG64" s="31"/>
      <c r="CH64" s="31"/>
    </row>
    <row r="65" spans="1:86" s="40" customFormat="1" ht="47.45" customHeight="1" x14ac:dyDescent="0.2">
      <c r="A65" s="473"/>
      <c r="B65" s="477"/>
      <c r="C65" s="436"/>
      <c r="D65" s="436"/>
      <c r="E65" s="414"/>
      <c r="F65" s="249" t="s">
        <v>54</v>
      </c>
      <c r="G65" s="436"/>
      <c r="H65" s="436"/>
      <c r="I65" s="465" t="s">
        <v>88</v>
      </c>
      <c r="J65" s="466">
        <v>44197</v>
      </c>
      <c r="K65" s="466">
        <v>44561</v>
      </c>
      <c r="L65" s="429">
        <v>0.25</v>
      </c>
      <c r="M65" s="429">
        <v>0.25</v>
      </c>
      <c r="N65" s="429">
        <v>0.25</v>
      </c>
      <c r="O65" s="429">
        <v>0.25</v>
      </c>
      <c r="P65" s="345">
        <v>1500</v>
      </c>
      <c r="Q65" s="345">
        <v>1500</v>
      </c>
      <c r="R65" s="345">
        <v>1500</v>
      </c>
      <c r="S65" s="345">
        <v>1500</v>
      </c>
      <c r="T65" s="131">
        <f>SUM(P65:S65)</f>
        <v>6000</v>
      </c>
      <c r="U65" s="462" t="s">
        <v>43</v>
      </c>
      <c r="V65" s="464" t="s">
        <v>35</v>
      </c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31"/>
      <c r="AH65" s="31"/>
      <c r="AI65" s="31"/>
      <c r="AJ65" s="31"/>
      <c r="AK65" s="31"/>
      <c r="AL65" s="31"/>
      <c r="AM65" s="31"/>
      <c r="AN65" s="31"/>
      <c r="AO65" s="31"/>
      <c r="AP65" s="31"/>
      <c r="AQ65" s="31"/>
      <c r="AR65" s="31"/>
      <c r="AS65" s="31"/>
      <c r="AT65" s="31"/>
      <c r="AU65" s="31"/>
      <c r="AV65" s="31"/>
      <c r="AW65" s="31"/>
      <c r="AX65" s="31"/>
      <c r="AY65" s="31"/>
      <c r="BC65" s="31"/>
      <c r="BD65" s="31"/>
      <c r="BE65" s="31"/>
      <c r="BF65" s="31"/>
      <c r="BG65" s="31"/>
      <c r="BH65" s="31"/>
      <c r="BI65" s="31"/>
      <c r="BJ65" s="31"/>
      <c r="BK65" s="31"/>
      <c r="BL65" s="31"/>
      <c r="BM65" s="31"/>
      <c r="BN65" s="31"/>
      <c r="BO65" s="31"/>
      <c r="BP65" s="31"/>
      <c r="BQ65" s="31"/>
      <c r="BR65" s="31"/>
      <c r="BS65" s="31"/>
      <c r="BT65" s="31"/>
      <c r="BU65" s="31"/>
      <c r="BV65" s="31"/>
      <c r="BW65" s="31"/>
      <c r="BX65" s="31"/>
      <c r="BY65" s="31"/>
      <c r="BZ65" s="31"/>
      <c r="CA65" s="31"/>
      <c r="CB65" s="31"/>
      <c r="CC65" s="31"/>
      <c r="CD65" s="31"/>
      <c r="CE65" s="31"/>
      <c r="CF65" s="31"/>
      <c r="CG65" s="31"/>
      <c r="CH65" s="31"/>
    </row>
    <row r="66" spans="1:86" s="40" customFormat="1" ht="26.25" customHeight="1" x14ac:dyDescent="0.2">
      <c r="A66" s="473"/>
      <c r="B66" s="477"/>
      <c r="C66" s="436"/>
      <c r="D66" s="436"/>
      <c r="E66" s="414"/>
      <c r="F66" s="266" t="s">
        <v>13</v>
      </c>
      <c r="G66" s="436"/>
      <c r="H66" s="436"/>
      <c r="I66" s="465"/>
      <c r="J66" s="466"/>
      <c r="K66" s="466"/>
      <c r="L66" s="429"/>
      <c r="M66" s="429"/>
      <c r="N66" s="429"/>
      <c r="O66" s="429"/>
      <c r="P66" s="66">
        <v>125</v>
      </c>
      <c r="Q66" s="66">
        <v>125</v>
      </c>
      <c r="R66" s="66">
        <v>125</v>
      </c>
      <c r="S66" s="66">
        <v>125</v>
      </c>
      <c r="T66" s="131">
        <f>SUM(P66:S66)</f>
        <v>500</v>
      </c>
      <c r="U66" s="462"/>
      <c r="V66" s="464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1"/>
      <c r="AI66" s="31"/>
      <c r="AJ66" s="31"/>
      <c r="AK66" s="31"/>
      <c r="AL66" s="31"/>
      <c r="AM66" s="31"/>
      <c r="AN66" s="31"/>
      <c r="AO66" s="31"/>
      <c r="AP66" s="31"/>
      <c r="AQ66" s="31"/>
      <c r="AR66" s="31"/>
      <c r="AS66" s="31"/>
      <c r="AT66" s="31"/>
      <c r="AU66" s="31"/>
      <c r="AV66" s="31"/>
      <c r="AW66" s="31"/>
      <c r="AX66" s="31"/>
      <c r="AY66" s="31"/>
      <c r="BC66" s="31"/>
      <c r="BD66" s="31"/>
      <c r="BE66" s="31"/>
      <c r="BF66" s="31"/>
      <c r="BG66" s="31"/>
      <c r="BH66" s="31"/>
      <c r="BI66" s="31"/>
      <c r="BJ66" s="31"/>
      <c r="BK66" s="31"/>
      <c r="BL66" s="31"/>
      <c r="BM66" s="31"/>
      <c r="BN66" s="31"/>
      <c r="BO66" s="31"/>
      <c r="BP66" s="31"/>
      <c r="BQ66" s="31"/>
      <c r="BR66" s="31"/>
      <c r="BS66" s="31"/>
      <c r="BT66" s="31"/>
      <c r="BU66" s="31"/>
      <c r="BV66" s="31"/>
      <c r="BW66" s="31"/>
      <c r="BX66" s="31"/>
      <c r="BY66" s="31"/>
      <c r="BZ66" s="31"/>
      <c r="CA66" s="31"/>
      <c r="CB66" s="31"/>
      <c r="CC66" s="31"/>
      <c r="CD66" s="31"/>
      <c r="CE66" s="31"/>
      <c r="CF66" s="31"/>
      <c r="CG66" s="31"/>
      <c r="CH66" s="31"/>
    </row>
    <row r="67" spans="1:86" s="40" customFormat="1" ht="26.25" customHeight="1" x14ac:dyDescent="0.2">
      <c r="A67" s="473"/>
      <c r="B67" s="477"/>
      <c r="C67" s="436"/>
      <c r="D67" s="436"/>
      <c r="E67" s="414"/>
      <c r="F67" s="266" t="s">
        <v>14</v>
      </c>
      <c r="G67" s="436"/>
      <c r="H67" s="436"/>
      <c r="I67" s="465"/>
      <c r="J67" s="466"/>
      <c r="K67" s="466"/>
      <c r="L67" s="429"/>
      <c r="M67" s="429"/>
      <c r="N67" s="429"/>
      <c r="O67" s="429"/>
      <c r="P67" s="345">
        <f>450/4</f>
        <v>112.5</v>
      </c>
      <c r="Q67" s="345">
        <v>112.5</v>
      </c>
      <c r="R67" s="345">
        <v>112.5</v>
      </c>
      <c r="S67" s="345">
        <v>112.5</v>
      </c>
      <c r="T67" s="131">
        <v>450</v>
      </c>
      <c r="U67" s="462"/>
      <c r="V67" s="464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1"/>
      <c r="AP67" s="31"/>
      <c r="AQ67" s="31"/>
      <c r="AR67" s="31"/>
      <c r="AS67" s="31"/>
      <c r="AT67" s="31"/>
      <c r="AU67" s="31"/>
      <c r="AV67" s="31"/>
      <c r="AW67" s="31"/>
      <c r="AX67" s="31"/>
      <c r="AY67" s="31"/>
      <c r="BC67" s="31"/>
      <c r="BD67" s="31"/>
      <c r="BE67" s="31"/>
      <c r="BF67" s="31"/>
      <c r="BG67" s="31"/>
      <c r="BH67" s="31"/>
      <c r="BI67" s="31"/>
      <c r="BJ67" s="31"/>
      <c r="BK67" s="31"/>
      <c r="BL67" s="31"/>
      <c r="BM67" s="31"/>
      <c r="BN67" s="31"/>
      <c r="BO67" s="31"/>
      <c r="BP67" s="31"/>
      <c r="BQ67" s="31"/>
      <c r="BR67" s="31"/>
      <c r="BS67" s="31"/>
      <c r="BT67" s="31"/>
      <c r="BU67" s="31"/>
      <c r="BV67" s="31"/>
      <c r="BW67" s="31"/>
      <c r="BX67" s="31"/>
      <c r="BY67" s="31"/>
      <c r="BZ67" s="31"/>
      <c r="CA67" s="31"/>
      <c r="CB67" s="31"/>
      <c r="CC67" s="31"/>
      <c r="CD67" s="31"/>
      <c r="CE67" s="31"/>
      <c r="CF67" s="31"/>
      <c r="CG67" s="31"/>
      <c r="CH67" s="31"/>
    </row>
    <row r="68" spans="1:86" s="40" customFormat="1" ht="24.75" customHeight="1" x14ac:dyDescent="0.2">
      <c r="A68" s="473"/>
      <c r="B68" s="477"/>
      <c r="C68" s="436"/>
      <c r="D68" s="436"/>
      <c r="E68" s="414"/>
      <c r="F68" s="266" t="s">
        <v>15</v>
      </c>
      <c r="G68" s="436"/>
      <c r="H68" s="436"/>
      <c r="I68" s="465"/>
      <c r="J68" s="466"/>
      <c r="K68" s="466"/>
      <c r="L68" s="429"/>
      <c r="M68" s="429"/>
      <c r="N68" s="429"/>
      <c r="O68" s="429"/>
      <c r="P68" s="200"/>
      <c r="Q68" s="200"/>
      <c r="R68" s="200"/>
      <c r="S68" s="200"/>
      <c r="T68" s="131"/>
      <c r="U68" s="462"/>
      <c r="V68" s="464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  <c r="AH68" s="31"/>
      <c r="AI68" s="31"/>
      <c r="AJ68" s="31"/>
      <c r="AK68" s="31"/>
      <c r="AL68" s="31"/>
      <c r="AM68" s="31"/>
      <c r="AN68" s="31"/>
      <c r="AO68" s="31"/>
      <c r="AP68" s="31"/>
      <c r="AQ68" s="31"/>
      <c r="AR68" s="31"/>
      <c r="AS68" s="31"/>
      <c r="AT68" s="31"/>
      <c r="AU68" s="31"/>
      <c r="AV68" s="31"/>
      <c r="AW68" s="31"/>
      <c r="AX68" s="31"/>
      <c r="AY68" s="31"/>
      <c r="BC68" s="31"/>
      <c r="BD68" s="31"/>
      <c r="BE68" s="31"/>
      <c r="BF68" s="31"/>
      <c r="BG68" s="31"/>
      <c r="BH68" s="31"/>
      <c r="BI68" s="31"/>
      <c r="BJ68" s="31"/>
      <c r="BK68" s="31"/>
      <c r="BL68" s="31"/>
      <c r="BM68" s="31"/>
      <c r="BN68" s="31"/>
      <c r="BO68" s="31"/>
      <c r="BP68" s="31"/>
      <c r="BQ68" s="31"/>
      <c r="BR68" s="31"/>
      <c r="BS68" s="31"/>
      <c r="BT68" s="31"/>
      <c r="BU68" s="31"/>
      <c r="BV68" s="31"/>
      <c r="BW68" s="31"/>
      <c r="BX68" s="31"/>
      <c r="BY68" s="31"/>
      <c r="BZ68" s="31"/>
      <c r="CA68" s="31"/>
      <c r="CB68" s="31"/>
      <c r="CC68" s="31"/>
      <c r="CD68" s="31"/>
      <c r="CE68" s="31"/>
      <c r="CF68" s="31"/>
      <c r="CG68" s="31"/>
      <c r="CH68" s="31"/>
    </row>
    <row r="69" spans="1:86" s="40" customFormat="1" ht="26.25" customHeight="1" x14ac:dyDescent="0.2">
      <c r="A69" s="473"/>
      <c r="B69" s="477"/>
      <c r="C69" s="436"/>
      <c r="D69" s="436"/>
      <c r="E69" s="414"/>
      <c r="F69" s="266" t="s">
        <v>53</v>
      </c>
      <c r="G69" s="436"/>
      <c r="H69" s="436"/>
      <c r="I69" s="465"/>
      <c r="J69" s="466"/>
      <c r="K69" s="466"/>
      <c r="L69" s="429"/>
      <c r="M69" s="429"/>
      <c r="N69" s="429"/>
      <c r="O69" s="429"/>
      <c r="P69" s="348">
        <v>174.75</v>
      </c>
      <c r="Q69" s="348">
        <v>174.75</v>
      </c>
      <c r="R69" s="348">
        <v>174.75</v>
      </c>
      <c r="S69" s="348">
        <v>174.75</v>
      </c>
      <c r="T69" s="131">
        <f>SUM(P69:S69)</f>
        <v>699</v>
      </c>
      <c r="U69" s="462"/>
      <c r="V69" s="464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31"/>
      <c r="AI69" s="31"/>
      <c r="AJ69" s="31"/>
      <c r="AK69" s="31"/>
      <c r="AL69" s="31"/>
      <c r="AM69" s="31"/>
      <c r="AN69" s="31"/>
      <c r="AO69" s="31"/>
      <c r="AP69" s="31"/>
      <c r="AQ69" s="31"/>
      <c r="AR69" s="31"/>
      <c r="AS69" s="31"/>
      <c r="AT69" s="31"/>
      <c r="AU69" s="31"/>
      <c r="AV69" s="31"/>
      <c r="AW69" s="31"/>
      <c r="AX69" s="31"/>
      <c r="AY69" s="31"/>
      <c r="BC69" s="31"/>
      <c r="BD69" s="31"/>
      <c r="BE69" s="31"/>
      <c r="BF69" s="31"/>
      <c r="BG69" s="31"/>
      <c r="BH69" s="31"/>
      <c r="BI69" s="31"/>
      <c r="BJ69" s="31"/>
      <c r="BK69" s="31"/>
      <c r="BL69" s="31"/>
      <c r="BM69" s="31"/>
      <c r="BN69" s="31"/>
      <c r="BO69" s="31"/>
      <c r="BP69" s="31"/>
      <c r="BQ69" s="31"/>
      <c r="BR69" s="31"/>
      <c r="BS69" s="31"/>
      <c r="BT69" s="31"/>
      <c r="BU69" s="31"/>
      <c r="BV69" s="31"/>
      <c r="BW69" s="31"/>
      <c r="BX69" s="31"/>
      <c r="BY69" s="31"/>
      <c r="BZ69" s="31"/>
      <c r="CA69" s="31"/>
      <c r="CB69" s="31"/>
      <c r="CC69" s="31"/>
      <c r="CD69" s="31"/>
      <c r="CE69" s="31"/>
      <c r="CF69" s="31"/>
      <c r="CG69" s="31"/>
      <c r="CH69" s="31"/>
    </row>
    <row r="70" spans="1:86" s="40" customFormat="1" ht="32.25" customHeight="1" x14ac:dyDescent="0.2">
      <c r="A70" s="473"/>
      <c r="B70" s="477"/>
      <c r="C70" s="436"/>
      <c r="D70" s="436"/>
      <c r="E70" s="414"/>
      <c r="F70" s="247" t="s">
        <v>55</v>
      </c>
      <c r="G70" s="436"/>
      <c r="H70" s="436"/>
      <c r="I70" s="465" t="s">
        <v>88</v>
      </c>
      <c r="J70" s="466">
        <v>44197</v>
      </c>
      <c r="K70" s="466">
        <v>44561</v>
      </c>
      <c r="L70" s="429">
        <v>0.25</v>
      </c>
      <c r="M70" s="429">
        <v>0.25</v>
      </c>
      <c r="N70" s="429">
        <v>0.25</v>
      </c>
      <c r="O70" s="429">
        <v>0.25</v>
      </c>
      <c r="P70" s="345">
        <v>1650</v>
      </c>
      <c r="Q70" s="345">
        <v>1650</v>
      </c>
      <c r="R70" s="345">
        <v>1650</v>
      </c>
      <c r="S70" s="345">
        <v>1650</v>
      </c>
      <c r="T70" s="131">
        <f>SUM(P70:S70)</f>
        <v>6600</v>
      </c>
      <c r="U70" s="462" t="s">
        <v>43</v>
      </c>
      <c r="V70" s="464" t="s">
        <v>35</v>
      </c>
      <c r="W70" s="31"/>
      <c r="X70" s="31"/>
      <c r="Y70" s="31"/>
      <c r="Z70" s="31"/>
      <c r="AA70" s="31"/>
      <c r="AB70" s="31"/>
      <c r="AC70" s="31"/>
      <c r="AD70" s="31"/>
      <c r="AE70" s="31"/>
      <c r="AF70" s="31"/>
      <c r="AG70" s="31"/>
      <c r="AH70" s="31"/>
      <c r="AI70" s="31"/>
      <c r="AJ70" s="31"/>
      <c r="AK70" s="31"/>
      <c r="AL70" s="31"/>
      <c r="AM70" s="31"/>
      <c r="AN70" s="31"/>
      <c r="AO70" s="31"/>
      <c r="AP70" s="31"/>
      <c r="AQ70" s="31"/>
      <c r="AR70" s="31"/>
      <c r="AS70" s="31"/>
      <c r="AT70" s="31"/>
      <c r="AU70" s="31"/>
      <c r="AV70" s="31"/>
      <c r="AW70" s="31"/>
      <c r="AX70" s="31"/>
      <c r="AY70" s="31"/>
      <c r="BC70" s="31"/>
      <c r="BD70" s="31"/>
      <c r="BE70" s="31"/>
      <c r="BF70" s="31"/>
      <c r="BG70" s="31"/>
      <c r="BH70" s="31"/>
      <c r="BI70" s="31"/>
      <c r="BJ70" s="31"/>
      <c r="BK70" s="31"/>
      <c r="BL70" s="31"/>
      <c r="BM70" s="31"/>
      <c r="BN70" s="31"/>
      <c r="BO70" s="31"/>
      <c r="BP70" s="31"/>
      <c r="BQ70" s="31"/>
      <c r="BR70" s="31"/>
      <c r="BS70" s="31"/>
      <c r="BT70" s="31"/>
      <c r="BU70" s="31"/>
      <c r="BV70" s="31"/>
      <c r="BW70" s="31"/>
      <c r="BX70" s="31"/>
      <c r="BY70" s="31"/>
      <c r="BZ70" s="31"/>
      <c r="CA70" s="31"/>
      <c r="CB70" s="31"/>
      <c r="CC70" s="31"/>
      <c r="CD70" s="31"/>
      <c r="CE70" s="31"/>
      <c r="CF70" s="31"/>
      <c r="CG70" s="31"/>
      <c r="CH70" s="31"/>
    </row>
    <row r="71" spans="1:86" s="40" customFormat="1" ht="28.5" customHeight="1" x14ac:dyDescent="0.2">
      <c r="A71" s="473"/>
      <c r="B71" s="477"/>
      <c r="C71" s="436"/>
      <c r="D71" s="436"/>
      <c r="E71" s="414"/>
      <c r="F71" s="266" t="s">
        <v>13</v>
      </c>
      <c r="G71" s="436"/>
      <c r="H71" s="436"/>
      <c r="I71" s="465"/>
      <c r="J71" s="466"/>
      <c r="K71" s="466"/>
      <c r="L71" s="429"/>
      <c r="M71" s="429"/>
      <c r="N71" s="429"/>
      <c r="O71" s="429"/>
      <c r="P71" s="345">
        <v>137.5</v>
      </c>
      <c r="Q71" s="345">
        <v>137.5</v>
      </c>
      <c r="R71" s="345">
        <v>137.5</v>
      </c>
      <c r="S71" s="345">
        <v>137.5</v>
      </c>
      <c r="T71" s="131">
        <f>SUM(P71:S71)</f>
        <v>550</v>
      </c>
      <c r="U71" s="462"/>
      <c r="V71" s="464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31"/>
      <c r="AH71" s="31"/>
      <c r="AI71" s="31"/>
      <c r="AJ71" s="31"/>
      <c r="AK71" s="31"/>
      <c r="AL71" s="31"/>
      <c r="AM71" s="31"/>
      <c r="AN71" s="31"/>
      <c r="AO71" s="31"/>
      <c r="AP71" s="31"/>
      <c r="AQ71" s="31"/>
      <c r="AR71" s="31"/>
      <c r="AS71" s="31"/>
      <c r="AT71" s="31"/>
      <c r="AU71" s="31"/>
      <c r="AV71" s="31"/>
      <c r="AW71" s="31"/>
      <c r="AX71" s="31"/>
      <c r="AY71" s="31"/>
      <c r="BC71" s="31"/>
      <c r="BD71" s="31"/>
      <c r="BE71" s="31"/>
      <c r="BF71" s="31"/>
      <c r="BG71" s="31"/>
      <c r="BH71" s="31"/>
      <c r="BI71" s="31"/>
      <c r="BJ71" s="31"/>
      <c r="BK71" s="31"/>
      <c r="BL71" s="31"/>
      <c r="BM71" s="31"/>
      <c r="BN71" s="31"/>
      <c r="BO71" s="31"/>
      <c r="BP71" s="31"/>
      <c r="BQ71" s="31"/>
      <c r="BR71" s="31"/>
      <c r="BS71" s="31"/>
      <c r="BT71" s="31"/>
      <c r="BU71" s="31"/>
      <c r="BV71" s="31"/>
      <c r="BW71" s="31"/>
      <c r="BX71" s="31"/>
      <c r="BY71" s="31"/>
      <c r="BZ71" s="31"/>
      <c r="CA71" s="31"/>
      <c r="CB71" s="31"/>
      <c r="CC71" s="31"/>
      <c r="CD71" s="31"/>
      <c r="CE71" s="31"/>
      <c r="CF71" s="31"/>
      <c r="CG71" s="31"/>
      <c r="CH71" s="31"/>
    </row>
    <row r="72" spans="1:86" s="40" customFormat="1" ht="27.75" customHeight="1" x14ac:dyDescent="0.2">
      <c r="A72" s="473"/>
      <c r="B72" s="477"/>
      <c r="C72" s="436"/>
      <c r="D72" s="436"/>
      <c r="E72" s="414"/>
      <c r="F72" s="266" t="s">
        <v>14</v>
      </c>
      <c r="G72" s="436"/>
      <c r="H72" s="436"/>
      <c r="I72" s="465"/>
      <c r="J72" s="466"/>
      <c r="K72" s="466"/>
      <c r="L72" s="429"/>
      <c r="M72" s="429"/>
      <c r="N72" s="429"/>
      <c r="O72" s="429"/>
      <c r="P72" s="345">
        <f>450/4</f>
        <v>112.5</v>
      </c>
      <c r="Q72" s="345">
        <v>112.5</v>
      </c>
      <c r="R72" s="345">
        <v>112.5</v>
      </c>
      <c r="S72" s="345">
        <v>112.5</v>
      </c>
      <c r="T72" s="131">
        <v>450</v>
      </c>
      <c r="U72" s="462"/>
      <c r="V72" s="464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  <c r="AI72" s="31"/>
      <c r="AJ72" s="31"/>
      <c r="AK72" s="31"/>
      <c r="AL72" s="31"/>
      <c r="AM72" s="31"/>
      <c r="AN72" s="31"/>
      <c r="AO72" s="31"/>
      <c r="AP72" s="31"/>
      <c r="AQ72" s="31"/>
      <c r="AR72" s="31"/>
      <c r="AS72" s="31"/>
      <c r="AT72" s="31"/>
      <c r="AU72" s="31"/>
      <c r="AV72" s="31"/>
      <c r="AW72" s="31"/>
      <c r="AX72" s="31"/>
      <c r="AY72" s="31"/>
      <c r="BC72" s="31"/>
      <c r="BD72" s="31"/>
      <c r="BE72" s="31"/>
      <c r="BF72" s="31"/>
      <c r="BG72" s="31"/>
      <c r="BH72" s="31"/>
      <c r="BI72" s="31"/>
      <c r="BJ72" s="31"/>
      <c r="BK72" s="31"/>
      <c r="BL72" s="31"/>
      <c r="BM72" s="31"/>
      <c r="BN72" s="31"/>
      <c r="BO72" s="31"/>
      <c r="BP72" s="31"/>
      <c r="BQ72" s="31"/>
      <c r="BR72" s="31"/>
      <c r="BS72" s="31"/>
      <c r="BT72" s="31"/>
      <c r="BU72" s="31"/>
      <c r="BV72" s="31"/>
      <c r="BW72" s="31"/>
      <c r="BX72" s="31"/>
      <c r="BY72" s="31"/>
      <c r="BZ72" s="31"/>
      <c r="CA72" s="31"/>
      <c r="CB72" s="31"/>
      <c r="CC72" s="31"/>
      <c r="CD72" s="31"/>
      <c r="CE72" s="31"/>
      <c r="CF72" s="31"/>
      <c r="CG72" s="31"/>
      <c r="CH72" s="31"/>
    </row>
    <row r="73" spans="1:86" s="40" customFormat="1" ht="23.25" customHeight="1" x14ac:dyDescent="0.2">
      <c r="A73" s="473"/>
      <c r="B73" s="477"/>
      <c r="C73" s="436"/>
      <c r="D73" s="436"/>
      <c r="E73" s="414"/>
      <c r="F73" s="266" t="s">
        <v>15</v>
      </c>
      <c r="G73" s="436"/>
      <c r="H73" s="436"/>
      <c r="I73" s="465"/>
      <c r="J73" s="466"/>
      <c r="K73" s="466"/>
      <c r="L73" s="429"/>
      <c r="M73" s="429"/>
      <c r="N73" s="429"/>
      <c r="O73" s="429"/>
      <c r="P73" s="200">
        <v>137.44499999999999</v>
      </c>
      <c r="Q73" s="200">
        <v>137.44499999999999</v>
      </c>
      <c r="R73" s="200">
        <v>137.44499999999999</v>
      </c>
      <c r="S73" s="200">
        <v>137.44499999999999</v>
      </c>
      <c r="T73" s="131">
        <v>550</v>
      </c>
      <c r="U73" s="462"/>
      <c r="V73" s="464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31"/>
      <c r="AI73" s="31"/>
      <c r="AJ73" s="31"/>
      <c r="AK73" s="31"/>
      <c r="AL73" s="31"/>
      <c r="AM73" s="31"/>
      <c r="AN73" s="31"/>
      <c r="AO73" s="31"/>
      <c r="AP73" s="31"/>
      <c r="AQ73" s="31"/>
      <c r="AR73" s="31"/>
      <c r="AS73" s="31"/>
      <c r="AT73" s="31"/>
      <c r="AU73" s="31"/>
      <c r="AV73" s="31"/>
      <c r="AW73" s="31"/>
      <c r="AX73" s="31"/>
      <c r="AY73" s="31"/>
      <c r="BC73" s="31"/>
      <c r="BD73" s="31"/>
      <c r="BE73" s="31"/>
      <c r="BF73" s="31"/>
      <c r="BG73" s="31"/>
      <c r="BH73" s="31"/>
      <c r="BI73" s="31"/>
      <c r="BJ73" s="31"/>
      <c r="BK73" s="31"/>
      <c r="BL73" s="31"/>
      <c r="BM73" s="31"/>
      <c r="BN73" s="31"/>
      <c r="BO73" s="31"/>
      <c r="BP73" s="31"/>
      <c r="BQ73" s="31"/>
      <c r="BR73" s="31"/>
      <c r="BS73" s="31"/>
      <c r="BT73" s="31"/>
      <c r="BU73" s="31"/>
      <c r="BV73" s="31"/>
      <c r="BW73" s="31"/>
      <c r="BX73" s="31"/>
      <c r="BY73" s="31"/>
      <c r="BZ73" s="31"/>
      <c r="CA73" s="31"/>
      <c r="CB73" s="31"/>
      <c r="CC73" s="31"/>
      <c r="CD73" s="31"/>
      <c r="CE73" s="31"/>
      <c r="CF73" s="31"/>
      <c r="CG73" s="31"/>
      <c r="CH73" s="31"/>
    </row>
    <row r="74" spans="1:86" s="40" customFormat="1" ht="26.25" customHeight="1" x14ac:dyDescent="0.2">
      <c r="A74" s="473"/>
      <c r="B74" s="477"/>
      <c r="C74" s="436"/>
      <c r="D74" s="436"/>
      <c r="E74" s="414"/>
      <c r="F74" s="266" t="s">
        <v>53</v>
      </c>
      <c r="G74" s="436"/>
      <c r="H74" s="436"/>
      <c r="I74" s="465"/>
      <c r="J74" s="466"/>
      <c r="K74" s="466"/>
      <c r="L74" s="429"/>
      <c r="M74" s="429"/>
      <c r="N74" s="429"/>
      <c r="O74" s="429"/>
      <c r="P74" s="348">
        <v>192.22499999999999</v>
      </c>
      <c r="Q74" s="348">
        <v>192.22499999999999</v>
      </c>
      <c r="R74" s="348">
        <v>192.22499999999999</v>
      </c>
      <c r="S74" s="348">
        <v>192.22499999999999</v>
      </c>
      <c r="T74" s="131">
        <f>SUM(P74:S74)</f>
        <v>768.9</v>
      </c>
      <c r="U74" s="462"/>
      <c r="V74" s="464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31"/>
      <c r="AI74" s="31"/>
      <c r="AJ74" s="31"/>
      <c r="AK74" s="31"/>
      <c r="AL74" s="31"/>
      <c r="AM74" s="31"/>
      <c r="AN74" s="31"/>
      <c r="AO74" s="31"/>
      <c r="AP74" s="31"/>
      <c r="AQ74" s="31"/>
      <c r="AR74" s="31"/>
      <c r="AS74" s="31"/>
      <c r="AT74" s="31"/>
      <c r="AU74" s="31"/>
      <c r="AV74" s="31"/>
      <c r="AW74" s="31"/>
      <c r="AX74" s="31"/>
      <c r="AY74" s="31"/>
      <c r="BC74" s="31"/>
      <c r="BD74" s="31"/>
      <c r="BE74" s="31"/>
      <c r="BF74" s="31"/>
      <c r="BG74" s="31"/>
      <c r="BH74" s="31"/>
      <c r="BI74" s="31"/>
      <c r="BJ74" s="31"/>
      <c r="BK74" s="31"/>
      <c r="BL74" s="31"/>
      <c r="BM74" s="31"/>
      <c r="BN74" s="31"/>
      <c r="BO74" s="31"/>
      <c r="BP74" s="31"/>
      <c r="BQ74" s="31"/>
      <c r="BR74" s="31"/>
      <c r="BS74" s="31"/>
      <c r="BT74" s="31"/>
      <c r="BU74" s="31"/>
      <c r="BV74" s="31"/>
      <c r="BW74" s="31"/>
      <c r="BX74" s="31"/>
      <c r="BY74" s="31"/>
      <c r="BZ74" s="31"/>
      <c r="CA74" s="31"/>
      <c r="CB74" s="31"/>
      <c r="CC74" s="31"/>
      <c r="CD74" s="31"/>
      <c r="CE74" s="31"/>
      <c r="CF74" s="31"/>
      <c r="CG74" s="31"/>
      <c r="CH74" s="31"/>
    </row>
    <row r="75" spans="1:86" s="40" customFormat="1" ht="42" customHeight="1" x14ac:dyDescent="0.2">
      <c r="A75" s="473"/>
      <c r="B75" s="477"/>
      <c r="C75" s="436"/>
      <c r="D75" s="436"/>
      <c r="E75" s="414"/>
      <c r="F75" s="247" t="s">
        <v>56</v>
      </c>
      <c r="G75" s="436"/>
      <c r="H75" s="436"/>
      <c r="I75" s="465" t="s">
        <v>88</v>
      </c>
      <c r="J75" s="466">
        <v>44197</v>
      </c>
      <c r="K75" s="466">
        <v>44561</v>
      </c>
      <c r="L75" s="429">
        <v>0.25</v>
      </c>
      <c r="M75" s="429">
        <v>0.25</v>
      </c>
      <c r="N75" s="429">
        <v>0.25</v>
      </c>
      <c r="O75" s="429">
        <v>0.25</v>
      </c>
      <c r="P75" s="345">
        <v>1950</v>
      </c>
      <c r="Q75" s="345">
        <v>1950</v>
      </c>
      <c r="R75" s="345">
        <v>1950</v>
      </c>
      <c r="S75" s="345">
        <v>1950</v>
      </c>
      <c r="T75" s="131">
        <f>SUM(P75:S75)</f>
        <v>7800</v>
      </c>
      <c r="U75" s="462" t="s">
        <v>43</v>
      </c>
      <c r="V75" s="340" t="s">
        <v>35</v>
      </c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1"/>
      <c r="AI75" s="31"/>
      <c r="AJ75" s="31"/>
      <c r="AK75" s="31"/>
      <c r="AL75" s="31"/>
      <c r="AM75" s="31"/>
      <c r="AN75" s="31"/>
      <c r="AO75" s="31"/>
      <c r="AP75" s="31"/>
      <c r="AQ75" s="31"/>
      <c r="AR75" s="31"/>
      <c r="AS75" s="31"/>
      <c r="AT75" s="31"/>
      <c r="AU75" s="31"/>
      <c r="AV75" s="31"/>
      <c r="AW75" s="31"/>
      <c r="AX75" s="31"/>
      <c r="AY75" s="31"/>
      <c r="BC75" s="31"/>
      <c r="BD75" s="31"/>
      <c r="BE75" s="31"/>
      <c r="BF75" s="31"/>
      <c r="BG75" s="31"/>
      <c r="BH75" s="31"/>
      <c r="BI75" s="31"/>
      <c r="BJ75" s="31"/>
      <c r="BK75" s="31"/>
      <c r="BL75" s="31"/>
      <c r="BM75" s="31"/>
      <c r="BN75" s="31"/>
      <c r="BO75" s="31"/>
      <c r="BP75" s="31"/>
      <c r="BQ75" s="31"/>
      <c r="BR75" s="31"/>
      <c r="BS75" s="31"/>
      <c r="BT75" s="31"/>
      <c r="BU75" s="31"/>
      <c r="BV75" s="31"/>
      <c r="BW75" s="31"/>
      <c r="BX75" s="31"/>
      <c r="BY75" s="31"/>
      <c r="BZ75" s="31"/>
      <c r="CA75" s="31"/>
      <c r="CB75" s="31"/>
      <c r="CC75" s="31"/>
      <c r="CD75" s="31"/>
      <c r="CE75" s="31"/>
      <c r="CF75" s="31"/>
      <c r="CG75" s="31"/>
      <c r="CH75" s="31"/>
    </row>
    <row r="76" spans="1:86" s="40" customFormat="1" ht="28.5" customHeight="1" x14ac:dyDescent="0.2">
      <c r="A76" s="473"/>
      <c r="B76" s="477"/>
      <c r="C76" s="436"/>
      <c r="D76" s="436"/>
      <c r="E76" s="414"/>
      <c r="F76" s="268" t="s">
        <v>13</v>
      </c>
      <c r="G76" s="436"/>
      <c r="H76" s="436"/>
      <c r="I76" s="465"/>
      <c r="J76" s="466"/>
      <c r="K76" s="466"/>
      <c r="L76" s="429"/>
      <c r="M76" s="429"/>
      <c r="N76" s="429"/>
      <c r="O76" s="429"/>
      <c r="P76" s="345">
        <f>650/4</f>
        <v>162.5</v>
      </c>
      <c r="Q76" s="345">
        <v>162.5</v>
      </c>
      <c r="R76" s="345">
        <v>162.5</v>
      </c>
      <c r="S76" s="345">
        <v>162.5</v>
      </c>
      <c r="T76" s="131">
        <v>650</v>
      </c>
      <c r="U76" s="462"/>
      <c r="V76" s="340" t="s">
        <v>35</v>
      </c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1"/>
      <c r="AI76" s="31"/>
      <c r="AJ76" s="31"/>
      <c r="AK76" s="31"/>
      <c r="AL76" s="31"/>
      <c r="AM76" s="31"/>
      <c r="AN76" s="31"/>
      <c r="AO76" s="31"/>
      <c r="AP76" s="31"/>
      <c r="AQ76" s="31"/>
      <c r="AR76" s="31"/>
      <c r="AS76" s="31"/>
      <c r="AT76" s="31"/>
      <c r="AU76" s="31"/>
      <c r="AV76" s="31"/>
      <c r="AW76" s="31"/>
      <c r="AX76" s="31"/>
      <c r="AY76" s="31"/>
      <c r="BC76" s="31"/>
      <c r="BD76" s="31"/>
      <c r="BE76" s="31"/>
      <c r="BF76" s="31"/>
      <c r="BG76" s="31"/>
      <c r="BH76" s="31"/>
      <c r="BI76" s="31"/>
      <c r="BJ76" s="31"/>
      <c r="BK76" s="31"/>
      <c r="BL76" s="31"/>
      <c r="BM76" s="31"/>
      <c r="BN76" s="31"/>
      <c r="BO76" s="31"/>
      <c r="BP76" s="31"/>
      <c r="BQ76" s="31"/>
      <c r="BR76" s="31"/>
      <c r="BS76" s="31"/>
      <c r="BT76" s="31"/>
      <c r="BU76" s="31"/>
      <c r="BV76" s="31"/>
      <c r="BW76" s="31"/>
      <c r="BX76" s="31"/>
      <c r="BY76" s="31"/>
      <c r="BZ76" s="31"/>
      <c r="CA76" s="31"/>
      <c r="CB76" s="31"/>
      <c r="CC76" s="31"/>
      <c r="CD76" s="31"/>
      <c r="CE76" s="31"/>
      <c r="CF76" s="31"/>
      <c r="CG76" s="31"/>
      <c r="CH76" s="31"/>
    </row>
    <row r="77" spans="1:86" s="40" customFormat="1" ht="34.5" customHeight="1" x14ac:dyDescent="0.2">
      <c r="A77" s="473"/>
      <c r="B77" s="477"/>
      <c r="C77" s="436"/>
      <c r="D77" s="436"/>
      <c r="E77" s="414"/>
      <c r="F77" s="268" t="s">
        <v>14</v>
      </c>
      <c r="G77" s="436"/>
      <c r="H77" s="436"/>
      <c r="I77" s="465"/>
      <c r="J77" s="466"/>
      <c r="K77" s="466"/>
      <c r="L77" s="429"/>
      <c r="M77" s="429"/>
      <c r="N77" s="429"/>
      <c r="O77" s="429"/>
      <c r="P77" s="345">
        <f>450/4</f>
        <v>112.5</v>
      </c>
      <c r="Q77" s="345">
        <v>112.5</v>
      </c>
      <c r="R77" s="345">
        <v>112.5</v>
      </c>
      <c r="S77" s="345">
        <v>112.5</v>
      </c>
      <c r="T77" s="131">
        <v>450</v>
      </c>
      <c r="U77" s="462"/>
      <c r="V77" s="340" t="s">
        <v>35</v>
      </c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1"/>
      <c r="AI77" s="31"/>
      <c r="AJ77" s="31"/>
      <c r="AK77" s="31"/>
      <c r="AL77" s="31"/>
      <c r="AM77" s="31"/>
      <c r="AN77" s="31"/>
      <c r="AO77" s="31"/>
      <c r="AP77" s="31"/>
      <c r="AQ77" s="31"/>
      <c r="AR77" s="31"/>
      <c r="AS77" s="31"/>
      <c r="AT77" s="31"/>
      <c r="AU77" s="31"/>
      <c r="AV77" s="31"/>
      <c r="AW77" s="31"/>
      <c r="AX77" s="31"/>
      <c r="AY77" s="31"/>
      <c r="BC77" s="31"/>
      <c r="BD77" s="31"/>
      <c r="BE77" s="31"/>
      <c r="BF77" s="31"/>
      <c r="BG77" s="31"/>
      <c r="BH77" s="31"/>
      <c r="BI77" s="31"/>
      <c r="BJ77" s="31"/>
      <c r="BK77" s="31"/>
      <c r="BL77" s="31"/>
      <c r="BM77" s="31"/>
      <c r="BN77" s="31"/>
      <c r="BO77" s="31"/>
      <c r="BP77" s="31"/>
      <c r="BQ77" s="31"/>
      <c r="BR77" s="31"/>
      <c r="BS77" s="31"/>
      <c r="BT77" s="31"/>
      <c r="BU77" s="31"/>
      <c r="BV77" s="31"/>
      <c r="BW77" s="31"/>
      <c r="BX77" s="31"/>
      <c r="BY77" s="31"/>
      <c r="BZ77" s="31"/>
      <c r="CA77" s="31"/>
      <c r="CB77" s="31"/>
      <c r="CC77" s="31"/>
      <c r="CD77" s="31"/>
      <c r="CE77" s="31"/>
      <c r="CF77" s="31"/>
      <c r="CG77" s="31"/>
      <c r="CH77" s="31"/>
    </row>
    <row r="78" spans="1:86" s="40" customFormat="1" ht="29.25" customHeight="1" x14ac:dyDescent="0.2">
      <c r="A78" s="473"/>
      <c r="B78" s="477"/>
      <c r="C78" s="436"/>
      <c r="D78" s="436"/>
      <c r="E78" s="414"/>
      <c r="F78" s="268" t="s">
        <v>15</v>
      </c>
      <c r="G78" s="436"/>
      <c r="H78" s="436"/>
      <c r="I78" s="465"/>
      <c r="J78" s="466"/>
      <c r="K78" s="466"/>
      <c r="L78" s="429"/>
      <c r="M78" s="429"/>
      <c r="N78" s="429"/>
      <c r="O78" s="429"/>
      <c r="P78" s="349">
        <v>162.435</v>
      </c>
      <c r="Q78" s="349">
        <v>162.435</v>
      </c>
      <c r="R78" s="349">
        <v>162.435</v>
      </c>
      <c r="S78" s="349">
        <v>162.435</v>
      </c>
      <c r="T78" s="131">
        <v>650</v>
      </c>
      <c r="U78" s="462"/>
      <c r="V78" s="340" t="s">
        <v>35</v>
      </c>
      <c r="W78" s="31"/>
      <c r="X78" s="31"/>
      <c r="Y78" s="31"/>
      <c r="Z78" s="31"/>
      <c r="AA78" s="31"/>
      <c r="AB78" s="31"/>
      <c r="AC78" s="31"/>
      <c r="AD78" s="31"/>
      <c r="AE78" s="31"/>
      <c r="AF78" s="31"/>
      <c r="AG78" s="31"/>
      <c r="AH78" s="31"/>
      <c r="AI78" s="31"/>
      <c r="AJ78" s="31"/>
      <c r="AK78" s="31"/>
      <c r="AL78" s="31"/>
      <c r="AM78" s="31"/>
      <c r="AN78" s="31"/>
      <c r="AO78" s="31"/>
      <c r="AP78" s="31"/>
      <c r="AQ78" s="31"/>
      <c r="AR78" s="31"/>
      <c r="AS78" s="31"/>
      <c r="AT78" s="31"/>
      <c r="AU78" s="31"/>
      <c r="AV78" s="31"/>
      <c r="AW78" s="31"/>
      <c r="AX78" s="31"/>
      <c r="AY78" s="31"/>
      <c r="BC78" s="31"/>
      <c r="BD78" s="31"/>
      <c r="BE78" s="31"/>
      <c r="BF78" s="31"/>
      <c r="BG78" s="31"/>
      <c r="BH78" s="31"/>
      <c r="BI78" s="31"/>
      <c r="BJ78" s="31"/>
      <c r="BK78" s="31"/>
      <c r="BL78" s="31"/>
      <c r="BM78" s="31"/>
      <c r="BN78" s="31"/>
      <c r="BO78" s="31"/>
      <c r="BP78" s="31"/>
      <c r="BQ78" s="31"/>
      <c r="BR78" s="31"/>
      <c r="BS78" s="31"/>
      <c r="BT78" s="31"/>
      <c r="BU78" s="31"/>
      <c r="BV78" s="31"/>
      <c r="BW78" s="31"/>
      <c r="BX78" s="31"/>
      <c r="BY78" s="31"/>
      <c r="BZ78" s="31"/>
      <c r="CA78" s="31"/>
      <c r="CB78" s="31"/>
      <c r="CC78" s="31"/>
      <c r="CD78" s="31"/>
      <c r="CE78" s="31"/>
      <c r="CF78" s="31"/>
      <c r="CG78" s="31"/>
      <c r="CH78" s="31"/>
    </row>
    <row r="79" spans="1:86" s="40" customFormat="1" ht="24" customHeight="1" x14ac:dyDescent="0.2">
      <c r="A79" s="473"/>
      <c r="B79" s="477"/>
      <c r="C79" s="436"/>
      <c r="D79" s="436"/>
      <c r="E79" s="414"/>
      <c r="F79" s="268" t="s">
        <v>53</v>
      </c>
      <c r="G79" s="436"/>
      <c r="H79" s="436"/>
      <c r="I79" s="465"/>
      <c r="J79" s="466"/>
      <c r="K79" s="466"/>
      <c r="L79" s="429"/>
      <c r="M79" s="429"/>
      <c r="N79" s="429"/>
      <c r="O79" s="429"/>
      <c r="P79" s="349">
        <v>227.17500000000001</v>
      </c>
      <c r="Q79" s="349">
        <v>227.17500000000001</v>
      </c>
      <c r="R79" s="349">
        <v>227.17500000000001</v>
      </c>
      <c r="S79" s="349">
        <v>227.17500000000001</v>
      </c>
      <c r="T79" s="131">
        <v>909</v>
      </c>
      <c r="U79" s="462"/>
      <c r="V79" s="340" t="s">
        <v>35</v>
      </c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  <c r="AH79" s="31"/>
      <c r="AI79" s="31"/>
      <c r="AJ79" s="31"/>
      <c r="AK79" s="31"/>
      <c r="AL79" s="31"/>
      <c r="AM79" s="31"/>
      <c r="AN79" s="31"/>
      <c r="AO79" s="31"/>
      <c r="AP79" s="31"/>
      <c r="AQ79" s="31"/>
      <c r="AR79" s="31"/>
      <c r="AS79" s="31"/>
      <c r="AT79" s="31"/>
      <c r="AU79" s="31"/>
      <c r="AV79" s="31"/>
      <c r="AW79" s="31"/>
      <c r="AX79" s="31"/>
      <c r="AY79" s="31"/>
      <c r="BC79" s="31"/>
      <c r="BD79" s="31"/>
      <c r="BE79" s="31"/>
      <c r="BF79" s="31"/>
      <c r="BG79" s="31"/>
      <c r="BH79" s="31"/>
      <c r="BI79" s="31"/>
      <c r="BJ79" s="31"/>
      <c r="BK79" s="31"/>
      <c r="BL79" s="31"/>
      <c r="BM79" s="31"/>
      <c r="BN79" s="31"/>
      <c r="BO79" s="31"/>
      <c r="BP79" s="31"/>
      <c r="BQ79" s="31"/>
      <c r="BR79" s="31"/>
      <c r="BS79" s="31"/>
      <c r="BT79" s="31"/>
      <c r="BU79" s="31"/>
      <c r="BV79" s="31"/>
      <c r="BW79" s="31"/>
      <c r="BX79" s="31"/>
      <c r="BY79" s="31"/>
      <c r="BZ79" s="31"/>
      <c r="CA79" s="31"/>
      <c r="CB79" s="31"/>
      <c r="CC79" s="31"/>
      <c r="CD79" s="31"/>
      <c r="CE79" s="31"/>
      <c r="CF79" s="31"/>
      <c r="CG79" s="31"/>
      <c r="CH79" s="31"/>
    </row>
    <row r="80" spans="1:86" s="40" customFormat="1" ht="30.75" customHeight="1" x14ac:dyDescent="0.2">
      <c r="A80" s="473"/>
      <c r="B80" s="477"/>
      <c r="C80" s="436"/>
      <c r="D80" s="436"/>
      <c r="E80" s="414"/>
      <c r="F80" s="269" t="s">
        <v>57</v>
      </c>
      <c r="G80" s="436"/>
      <c r="H80" s="436"/>
      <c r="I80" s="322" t="s">
        <v>94</v>
      </c>
      <c r="J80" s="337">
        <v>44197</v>
      </c>
      <c r="K80" s="337">
        <v>44561</v>
      </c>
      <c r="L80" s="323">
        <v>0.25</v>
      </c>
      <c r="M80" s="323">
        <v>0.25</v>
      </c>
      <c r="N80" s="323">
        <v>0.25</v>
      </c>
      <c r="O80" s="323">
        <v>0.25</v>
      </c>
      <c r="P80" s="131">
        <v>1375</v>
      </c>
      <c r="Q80" s="131">
        <v>1375</v>
      </c>
      <c r="R80" s="131">
        <v>1375</v>
      </c>
      <c r="S80" s="131">
        <v>1375</v>
      </c>
      <c r="T80" s="131">
        <v>4400</v>
      </c>
      <c r="U80" s="322" t="s">
        <v>109</v>
      </c>
      <c r="V80" s="340" t="s">
        <v>35</v>
      </c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31"/>
      <c r="AM80" s="31"/>
      <c r="AN80" s="31"/>
      <c r="AO80" s="31"/>
      <c r="AP80" s="31"/>
      <c r="AQ80" s="31"/>
      <c r="AR80" s="31"/>
      <c r="AS80" s="31"/>
      <c r="AT80" s="31"/>
      <c r="AU80" s="31"/>
      <c r="AV80" s="31"/>
      <c r="AW80" s="31"/>
      <c r="AX80" s="31"/>
      <c r="AY80" s="31"/>
      <c r="BC80" s="31"/>
      <c r="BD80" s="31"/>
      <c r="BE80" s="31"/>
      <c r="BF80" s="31"/>
      <c r="BG80" s="31"/>
      <c r="BH80" s="31"/>
      <c r="BI80" s="31"/>
      <c r="BJ80" s="31"/>
      <c r="BK80" s="31"/>
      <c r="BL80" s="31"/>
      <c r="BM80" s="31"/>
      <c r="BN80" s="31"/>
      <c r="BO80" s="31"/>
      <c r="BP80" s="31"/>
      <c r="BQ80" s="31"/>
      <c r="BR80" s="31"/>
      <c r="BS80" s="31"/>
      <c r="BT80" s="31"/>
      <c r="BU80" s="31"/>
      <c r="BV80" s="31"/>
      <c r="BW80" s="31"/>
      <c r="BX80" s="31"/>
      <c r="BY80" s="31"/>
      <c r="BZ80" s="31"/>
      <c r="CA80" s="31"/>
      <c r="CB80" s="31"/>
      <c r="CC80" s="31"/>
      <c r="CD80" s="31"/>
      <c r="CE80" s="31"/>
      <c r="CF80" s="31"/>
      <c r="CG80" s="31"/>
      <c r="CH80" s="31"/>
    </row>
    <row r="81" spans="1:86" s="40" customFormat="1" ht="43.5" customHeight="1" x14ac:dyDescent="0.2">
      <c r="A81" s="473"/>
      <c r="B81" s="477"/>
      <c r="C81" s="436"/>
      <c r="D81" s="436"/>
      <c r="E81" s="414"/>
      <c r="F81" s="269" t="s">
        <v>58</v>
      </c>
      <c r="G81" s="436"/>
      <c r="H81" s="436"/>
      <c r="I81" s="322" t="s">
        <v>95</v>
      </c>
      <c r="J81" s="337">
        <v>44197</v>
      </c>
      <c r="K81" s="337">
        <v>44561</v>
      </c>
      <c r="L81" s="323">
        <v>0.25</v>
      </c>
      <c r="M81" s="323">
        <v>0.25</v>
      </c>
      <c r="N81" s="323">
        <v>0.25</v>
      </c>
      <c r="O81" s="323">
        <v>0.25</v>
      </c>
      <c r="P81" s="131">
        <v>1550</v>
      </c>
      <c r="Q81" s="131">
        <v>1550</v>
      </c>
      <c r="R81" s="131">
        <v>1550</v>
      </c>
      <c r="S81" s="131">
        <v>1550</v>
      </c>
      <c r="T81" s="131">
        <f t="shared" ref="T81:T84" si="3">SUM(P81:S81)</f>
        <v>6200</v>
      </c>
      <c r="U81" s="322" t="s">
        <v>150</v>
      </c>
      <c r="V81" s="340" t="s">
        <v>35</v>
      </c>
      <c r="W81" s="31"/>
      <c r="X81" s="31"/>
      <c r="Y81" s="31"/>
      <c r="Z81" s="31"/>
      <c r="AA81" s="31"/>
      <c r="AB81" s="31"/>
      <c r="AC81" s="31"/>
      <c r="AD81" s="31"/>
      <c r="AE81" s="31"/>
      <c r="AF81" s="31"/>
      <c r="AG81" s="31"/>
      <c r="AH81" s="31"/>
      <c r="AI81" s="31"/>
      <c r="AJ81" s="31"/>
      <c r="AK81" s="31"/>
      <c r="AL81" s="31"/>
      <c r="AM81" s="31"/>
      <c r="AN81" s="31"/>
      <c r="AO81" s="31"/>
      <c r="AP81" s="31"/>
      <c r="AQ81" s="31"/>
      <c r="AR81" s="31"/>
      <c r="AS81" s="31"/>
      <c r="AT81" s="31"/>
      <c r="AU81" s="31"/>
      <c r="AV81" s="31"/>
      <c r="AW81" s="31"/>
      <c r="AX81" s="31"/>
      <c r="AY81" s="31"/>
      <c r="BC81" s="31"/>
      <c r="BD81" s="31"/>
      <c r="BE81" s="31"/>
      <c r="BF81" s="31"/>
      <c r="BG81" s="31"/>
      <c r="BH81" s="31"/>
      <c r="BI81" s="31"/>
      <c r="BJ81" s="31"/>
      <c r="BK81" s="31"/>
      <c r="BL81" s="31"/>
      <c r="BM81" s="31"/>
      <c r="BN81" s="31"/>
      <c r="BO81" s="31"/>
      <c r="BP81" s="31"/>
      <c r="BQ81" s="31"/>
      <c r="BR81" s="31"/>
      <c r="BS81" s="31"/>
      <c r="BT81" s="31"/>
      <c r="BU81" s="31"/>
      <c r="BV81" s="31"/>
      <c r="BW81" s="31"/>
      <c r="BX81" s="31"/>
      <c r="BY81" s="31"/>
      <c r="BZ81" s="31"/>
      <c r="CA81" s="31"/>
      <c r="CB81" s="31"/>
      <c r="CC81" s="31"/>
      <c r="CD81" s="31"/>
      <c r="CE81" s="31"/>
      <c r="CF81" s="31"/>
      <c r="CG81" s="31"/>
      <c r="CH81" s="31"/>
    </row>
    <row r="82" spans="1:86" s="40" customFormat="1" ht="42.75" customHeight="1" x14ac:dyDescent="0.2">
      <c r="A82" s="473"/>
      <c r="B82" s="477"/>
      <c r="C82" s="436"/>
      <c r="D82" s="436"/>
      <c r="E82" s="414"/>
      <c r="F82" s="269" t="s">
        <v>59</v>
      </c>
      <c r="G82" s="436"/>
      <c r="H82" s="436"/>
      <c r="I82" s="322" t="s">
        <v>96</v>
      </c>
      <c r="J82" s="337">
        <v>44197</v>
      </c>
      <c r="K82" s="337">
        <v>44561</v>
      </c>
      <c r="L82" s="323">
        <v>0.25</v>
      </c>
      <c r="M82" s="323">
        <v>0.25</v>
      </c>
      <c r="N82" s="323">
        <v>0.25</v>
      </c>
      <c r="O82" s="323">
        <v>0.25</v>
      </c>
      <c r="P82" s="131">
        <v>750</v>
      </c>
      <c r="Q82" s="131">
        <v>750</v>
      </c>
      <c r="R82" s="131">
        <v>750</v>
      </c>
      <c r="S82" s="131">
        <v>750</v>
      </c>
      <c r="T82" s="131">
        <f t="shared" si="3"/>
        <v>3000</v>
      </c>
      <c r="U82" s="322" t="s">
        <v>150</v>
      </c>
      <c r="V82" s="340" t="s">
        <v>35</v>
      </c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31"/>
      <c r="AO82" s="31"/>
      <c r="AP82" s="31"/>
      <c r="AQ82" s="31"/>
      <c r="AR82" s="31"/>
      <c r="AS82" s="31"/>
      <c r="AT82" s="31"/>
      <c r="AU82" s="31"/>
      <c r="AV82" s="31"/>
      <c r="AW82" s="31"/>
      <c r="AX82" s="31"/>
      <c r="AY82" s="31"/>
      <c r="BC82" s="31"/>
      <c r="BD82" s="31"/>
      <c r="BE82" s="31"/>
      <c r="BF82" s="31"/>
      <c r="BG82" s="31"/>
      <c r="BH82" s="31"/>
      <c r="BI82" s="31"/>
      <c r="BJ82" s="31"/>
      <c r="BK82" s="31"/>
      <c r="BL82" s="31"/>
      <c r="BM82" s="31"/>
      <c r="BN82" s="31"/>
      <c r="BO82" s="31"/>
      <c r="BP82" s="31"/>
      <c r="BQ82" s="31"/>
      <c r="BR82" s="31"/>
      <c r="BS82" s="31"/>
      <c r="BT82" s="31"/>
      <c r="BU82" s="31"/>
      <c r="BV82" s="31"/>
      <c r="BW82" s="31"/>
      <c r="BX82" s="31"/>
      <c r="BY82" s="31"/>
      <c r="BZ82" s="31"/>
      <c r="CA82" s="31"/>
      <c r="CB82" s="31"/>
      <c r="CC82" s="31"/>
      <c r="CD82" s="31"/>
      <c r="CE82" s="31"/>
      <c r="CF82" s="31"/>
      <c r="CG82" s="31"/>
      <c r="CH82" s="31"/>
    </row>
    <row r="83" spans="1:86" s="383" customFormat="1" ht="40.5" customHeight="1" x14ac:dyDescent="0.2">
      <c r="A83" s="473"/>
      <c r="B83" s="477"/>
      <c r="C83" s="436"/>
      <c r="D83" s="436"/>
      <c r="E83" s="414"/>
      <c r="F83" s="384" t="s">
        <v>60</v>
      </c>
      <c r="G83" s="436"/>
      <c r="H83" s="436"/>
      <c r="I83" s="378" t="s">
        <v>97</v>
      </c>
      <c r="J83" s="379">
        <v>44197</v>
      </c>
      <c r="K83" s="379">
        <v>44561</v>
      </c>
      <c r="L83" s="323">
        <v>0.25</v>
      </c>
      <c r="M83" s="323">
        <v>0.25</v>
      </c>
      <c r="N83" s="323">
        <v>0.25</v>
      </c>
      <c r="O83" s="323">
        <v>0.25</v>
      </c>
      <c r="P83" s="385">
        <v>2150</v>
      </c>
      <c r="Q83" s="385">
        <v>2150</v>
      </c>
      <c r="R83" s="385">
        <v>2150</v>
      </c>
      <c r="S83" s="385">
        <v>2150</v>
      </c>
      <c r="T83" s="386">
        <v>8600</v>
      </c>
      <c r="U83" s="378" t="s">
        <v>150</v>
      </c>
      <c r="V83" s="387" t="s">
        <v>35</v>
      </c>
    </row>
    <row r="84" spans="1:86" s="40" customFormat="1" ht="53.25" customHeight="1" x14ac:dyDescent="0.2">
      <c r="A84" s="473"/>
      <c r="B84" s="477"/>
      <c r="C84" s="436"/>
      <c r="D84" s="436"/>
      <c r="E84" s="414"/>
      <c r="F84" s="269" t="s">
        <v>61</v>
      </c>
      <c r="G84" s="436"/>
      <c r="H84" s="436"/>
      <c r="I84" s="322" t="s">
        <v>260</v>
      </c>
      <c r="J84" s="337">
        <v>44197</v>
      </c>
      <c r="K84" s="337">
        <v>44561</v>
      </c>
      <c r="L84" s="323">
        <v>0.25</v>
      </c>
      <c r="M84" s="323">
        <v>0.25</v>
      </c>
      <c r="N84" s="323">
        <v>0.25</v>
      </c>
      <c r="O84" s="323">
        <v>0.25</v>
      </c>
      <c r="P84" s="131">
        <v>1600</v>
      </c>
      <c r="Q84" s="131">
        <v>1600</v>
      </c>
      <c r="R84" s="131">
        <v>1600</v>
      </c>
      <c r="S84" s="131">
        <v>1600</v>
      </c>
      <c r="T84" s="131">
        <f t="shared" si="3"/>
        <v>6400</v>
      </c>
      <c r="U84" s="322" t="s">
        <v>43</v>
      </c>
      <c r="V84" s="340" t="s">
        <v>35</v>
      </c>
      <c r="W84" s="31"/>
      <c r="X84" s="31"/>
      <c r="Y84" s="31"/>
      <c r="Z84" s="31"/>
      <c r="AA84" s="31"/>
      <c r="AB84" s="31"/>
      <c r="AC84" s="31"/>
      <c r="AD84" s="31"/>
      <c r="AE84" s="31"/>
      <c r="AF84" s="31"/>
      <c r="AG84" s="31"/>
      <c r="AH84" s="31"/>
      <c r="AI84" s="31"/>
      <c r="AJ84" s="31"/>
      <c r="AK84" s="31"/>
      <c r="AL84" s="31"/>
      <c r="AM84" s="31"/>
      <c r="AN84" s="31"/>
      <c r="AO84" s="31"/>
      <c r="AP84" s="31"/>
      <c r="AQ84" s="31"/>
      <c r="AR84" s="31"/>
      <c r="AS84" s="31"/>
      <c r="AT84" s="31"/>
      <c r="AU84" s="31"/>
      <c r="AV84" s="31"/>
      <c r="AW84" s="31"/>
      <c r="AX84" s="31"/>
      <c r="AY84" s="31"/>
      <c r="BC84" s="31"/>
      <c r="BD84" s="31"/>
      <c r="BE84" s="31"/>
      <c r="BF84" s="31"/>
      <c r="BG84" s="31"/>
      <c r="BH84" s="31"/>
      <c r="BI84" s="31"/>
      <c r="BJ84" s="31"/>
      <c r="BK84" s="31"/>
      <c r="BL84" s="31"/>
      <c r="BM84" s="31"/>
      <c r="BN84" s="31"/>
      <c r="BO84" s="31"/>
      <c r="BP84" s="31"/>
      <c r="BQ84" s="31"/>
      <c r="BR84" s="31"/>
      <c r="BS84" s="31"/>
      <c r="BT84" s="31"/>
      <c r="BU84" s="31"/>
      <c r="BV84" s="31"/>
      <c r="BW84" s="31"/>
      <c r="BX84" s="31"/>
      <c r="BY84" s="31"/>
      <c r="BZ84" s="31"/>
      <c r="CA84" s="31"/>
      <c r="CB84" s="31"/>
      <c r="CC84" s="31"/>
      <c r="CD84" s="31"/>
      <c r="CE84" s="31"/>
      <c r="CF84" s="31"/>
      <c r="CG84" s="31"/>
      <c r="CH84" s="31"/>
    </row>
    <row r="85" spans="1:86" s="383" customFormat="1" ht="60" customHeight="1" x14ac:dyDescent="0.2">
      <c r="A85" s="473"/>
      <c r="B85" s="477"/>
      <c r="C85" s="436"/>
      <c r="D85" s="436"/>
      <c r="E85" s="414"/>
      <c r="F85" s="384" t="s">
        <v>99</v>
      </c>
      <c r="G85" s="436"/>
      <c r="H85" s="436"/>
      <c r="I85" s="378" t="s">
        <v>100</v>
      </c>
      <c r="J85" s="379">
        <v>44197</v>
      </c>
      <c r="K85" s="379">
        <v>44561</v>
      </c>
      <c r="L85" s="323">
        <v>0.25</v>
      </c>
      <c r="M85" s="323">
        <v>0.25</v>
      </c>
      <c r="N85" s="323">
        <v>0.25</v>
      </c>
      <c r="O85" s="323">
        <v>0.25</v>
      </c>
      <c r="P85" s="386">
        <v>175</v>
      </c>
      <c r="Q85" s="386">
        <v>175</v>
      </c>
      <c r="R85" s="386">
        <v>175</v>
      </c>
      <c r="S85" s="386">
        <v>175</v>
      </c>
      <c r="T85" s="386">
        <v>700</v>
      </c>
      <c r="U85" s="378" t="s">
        <v>43</v>
      </c>
      <c r="V85" s="387" t="s">
        <v>35</v>
      </c>
    </row>
    <row r="86" spans="1:86" s="383" customFormat="1" ht="58.5" customHeight="1" x14ac:dyDescent="0.2">
      <c r="A86" s="473"/>
      <c r="B86" s="477"/>
      <c r="C86" s="436"/>
      <c r="D86" s="436"/>
      <c r="E86" s="414"/>
      <c r="F86" s="388" t="s">
        <v>166</v>
      </c>
      <c r="G86" s="436"/>
      <c r="H86" s="436"/>
      <c r="I86" s="378" t="s">
        <v>78</v>
      </c>
      <c r="J86" s="379">
        <v>44197</v>
      </c>
      <c r="K86" s="379">
        <v>44561</v>
      </c>
      <c r="L86" s="389">
        <v>0.25</v>
      </c>
      <c r="M86" s="389">
        <v>0.25</v>
      </c>
      <c r="N86" s="389">
        <v>0.25</v>
      </c>
      <c r="O86" s="389">
        <v>0.25</v>
      </c>
      <c r="P86" s="386">
        <v>0</v>
      </c>
      <c r="Q86" s="386">
        <v>0</v>
      </c>
      <c r="R86" s="386">
        <v>1750</v>
      </c>
      <c r="S86" s="386">
        <v>1750</v>
      </c>
      <c r="T86" s="386">
        <v>3500</v>
      </c>
      <c r="U86" s="378" t="s">
        <v>43</v>
      </c>
      <c r="V86" s="387" t="s">
        <v>35</v>
      </c>
    </row>
    <row r="87" spans="1:86" s="40" customFormat="1" ht="58.5" customHeight="1" x14ac:dyDescent="0.2">
      <c r="A87" s="474"/>
      <c r="B87" s="478"/>
      <c r="C87" s="425"/>
      <c r="D87" s="425"/>
      <c r="E87" s="437"/>
      <c r="F87" s="317" t="s">
        <v>244</v>
      </c>
      <c r="G87" s="425"/>
      <c r="H87" s="425"/>
      <c r="I87" s="325" t="s">
        <v>78</v>
      </c>
      <c r="J87" s="350"/>
      <c r="K87" s="350"/>
      <c r="L87" s="351">
        <v>1</v>
      </c>
      <c r="M87" s="351">
        <v>0</v>
      </c>
      <c r="N87" s="351">
        <v>0</v>
      </c>
      <c r="O87" s="351">
        <v>0</v>
      </c>
      <c r="P87" s="328">
        <v>4000</v>
      </c>
      <c r="Q87" s="328">
        <v>0</v>
      </c>
      <c r="R87" s="328">
        <v>0</v>
      </c>
      <c r="S87" s="328">
        <v>0</v>
      </c>
      <c r="T87" s="328">
        <v>2400</v>
      </c>
      <c r="U87" s="325" t="s">
        <v>43</v>
      </c>
      <c r="V87" s="346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1"/>
      <c r="AI87" s="31"/>
      <c r="AJ87" s="31"/>
      <c r="AK87" s="31"/>
      <c r="AL87" s="31"/>
      <c r="AM87" s="31"/>
      <c r="AN87" s="31"/>
      <c r="AO87" s="31"/>
      <c r="AP87" s="31"/>
      <c r="AQ87" s="31"/>
      <c r="AR87" s="31"/>
      <c r="AS87" s="31"/>
      <c r="AT87" s="31"/>
      <c r="AU87" s="31"/>
      <c r="AV87" s="31"/>
      <c r="AW87" s="31"/>
      <c r="AX87" s="31"/>
      <c r="AY87" s="31"/>
      <c r="BC87" s="31"/>
      <c r="BD87" s="31"/>
      <c r="BE87" s="31"/>
      <c r="BF87" s="31"/>
      <c r="BG87" s="31"/>
      <c r="BH87" s="31"/>
      <c r="BI87" s="31"/>
      <c r="BJ87" s="31"/>
      <c r="BK87" s="31"/>
      <c r="BL87" s="31"/>
      <c r="BM87" s="31"/>
      <c r="BN87" s="31"/>
      <c r="BO87" s="31"/>
      <c r="BP87" s="31"/>
      <c r="BQ87" s="31"/>
      <c r="BR87" s="31"/>
      <c r="BS87" s="31"/>
      <c r="BT87" s="31"/>
      <c r="BU87" s="31"/>
      <c r="BV87" s="31"/>
      <c r="BW87" s="31"/>
      <c r="BX87" s="31"/>
      <c r="BY87" s="31"/>
      <c r="BZ87" s="31"/>
      <c r="CA87" s="31"/>
      <c r="CB87" s="31"/>
      <c r="CC87" s="31"/>
      <c r="CD87" s="31"/>
      <c r="CE87" s="31"/>
      <c r="CF87" s="31"/>
      <c r="CG87" s="31"/>
      <c r="CH87" s="31"/>
    </row>
    <row r="88" spans="1:86" s="40" customFormat="1" ht="60.75" customHeight="1" thickBot="1" x14ac:dyDescent="0.25">
      <c r="A88" s="475"/>
      <c r="B88" s="479"/>
      <c r="C88" s="426"/>
      <c r="D88" s="426"/>
      <c r="E88" s="415"/>
      <c r="F88" s="263" t="s">
        <v>135</v>
      </c>
      <c r="G88" s="426"/>
      <c r="H88" s="426"/>
      <c r="I88" s="329" t="s">
        <v>98</v>
      </c>
      <c r="J88" s="352">
        <v>44197</v>
      </c>
      <c r="K88" s="352">
        <v>44561</v>
      </c>
      <c r="L88" s="330">
        <v>0</v>
      </c>
      <c r="M88" s="330">
        <v>0.5</v>
      </c>
      <c r="N88" s="330">
        <v>0</v>
      </c>
      <c r="O88" s="330">
        <v>0.5</v>
      </c>
      <c r="P88" s="331">
        <v>0</v>
      </c>
      <c r="Q88" s="331">
        <v>1000</v>
      </c>
      <c r="R88" s="331">
        <v>0</v>
      </c>
      <c r="S88" s="331">
        <v>1000</v>
      </c>
      <c r="T88" s="331">
        <v>1000</v>
      </c>
      <c r="U88" s="329" t="s">
        <v>43</v>
      </c>
      <c r="V88" s="353" t="s">
        <v>35</v>
      </c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31"/>
      <c r="AJ88" s="31"/>
      <c r="AK88" s="31"/>
      <c r="AL88" s="31"/>
      <c r="AM88" s="31"/>
      <c r="AN88" s="31"/>
      <c r="AO88" s="31"/>
      <c r="AP88" s="31"/>
      <c r="AQ88" s="31"/>
      <c r="AR88" s="31"/>
      <c r="AS88" s="31"/>
      <c r="AT88" s="31"/>
      <c r="AU88" s="31"/>
      <c r="AV88" s="31"/>
      <c r="AW88" s="31"/>
      <c r="AX88" s="31"/>
      <c r="AY88" s="31"/>
      <c r="BC88" s="31"/>
      <c r="BD88" s="31"/>
      <c r="BE88" s="31"/>
      <c r="BF88" s="31"/>
      <c r="BG88" s="31"/>
      <c r="BH88" s="31"/>
      <c r="BI88" s="31"/>
      <c r="BJ88" s="31"/>
      <c r="BK88" s="31"/>
      <c r="BL88" s="31"/>
      <c r="BM88" s="31"/>
      <c r="BN88" s="31"/>
      <c r="BO88" s="31"/>
      <c r="BP88" s="31"/>
      <c r="BQ88" s="31"/>
      <c r="BR88" s="31"/>
      <c r="BS88" s="31"/>
      <c r="BT88" s="31"/>
      <c r="BU88" s="31"/>
      <c r="BV88" s="31"/>
      <c r="BW88" s="31"/>
      <c r="BX88" s="31"/>
      <c r="BY88" s="31"/>
      <c r="BZ88" s="31"/>
      <c r="CA88" s="31"/>
      <c r="CB88" s="31"/>
      <c r="CC88" s="31"/>
      <c r="CD88" s="31"/>
      <c r="CE88" s="31"/>
      <c r="CF88" s="31"/>
      <c r="CG88" s="31"/>
      <c r="CH88" s="31"/>
    </row>
    <row r="89" spans="1:86" ht="93" customHeight="1" x14ac:dyDescent="0.2">
      <c r="A89" s="471"/>
      <c r="B89" s="480"/>
      <c r="C89" s="481"/>
      <c r="D89" s="454"/>
      <c r="E89" s="456"/>
      <c r="F89" s="370" t="s">
        <v>267</v>
      </c>
      <c r="G89" s="322" t="s">
        <v>193</v>
      </c>
      <c r="H89" s="436"/>
      <c r="I89" s="334" t="s">
        <v>101</v>
      </c>
      <c r="J89" s="187"/>
      <c r="K89" s="187"/>
      <c r="L89" s="323">
        <v>0</v>
      </c>
      <c r="M89" s="323">
        <v>0</v>
      </c>
      <c r="N89" s="323">
        <v>1</v>
      </c>
      <c r="O89" s="323">
        <v>0</v>
      </c>
      <c r="P89" s="328">
        <v>0</v>
      </c>
      <c r="Q89" s="328">
        <v>0</v>
      </c>
      <c r="R89" s="328">
        <v>0</v>
      </c>
      <c r="S89" s="328">
        <v>11237</v>
      </c>
      <c r="T89" s="328">
        <v>11237</v>
      </c>
      <c r="U89" s="322" t="s">
        <v>43</v>
      </c>
      <c r="V89" s="340" t="s">
        <v>35</v>
      </c>
    </row>
    <row r="90" spans="1:86" s="40" customFormat="1" ht="54.75" customHeight="1" x14ac:dyDescent="0.2">
      <c r="A90" s="471"/>
      <c r="B90" s="480"/>
      <c r="C90" s="481"/>
      <c r="D90" s="455"/>
      <c r="E90" s="423"/>
      <c r="F90" s="356" t="s">
        <v>151</v>
      </c>
      <c r="G90" s="25" t="s">
        <v>228</v>
      </c>
      <c r="H90" s="425"/>
      <c r="I90" s="192" t="s">
        <v>101</v>
      </c>
      <c r="J90" s="357"/>
      <c r="K90" s="357"/>
      <c r="L90" s="358">
        <v>0</v>
      </c>
      <c r="M90" s="358">
        <v>0</v>
      </c>
      <c r="N90" s="358">
        <v>0</v>
      </c>
      <c r="O90" s="358">
        <v>0</v>
      </c>
      <c r="P90" s="254">
        <v>6000</v>
      </c>
      <c r="Q90" s="254">
        <v>0</v>
      </c>
      <c r="R90" s="254">
        <v>0</v>
      </c>
      <c r="S90" s="254">
        <v>6000</v>
      </c>
      <c r="T90" s="254">
        <v>6000</v>
      </c>
      <c r="U90" s="25" t="s">
        <v>43</v>
      </c>
      <c r="V90" s="188" t="s">
        <v>35</v>
      </c>
    </row>
    <row r="91" spans="1:86" ht="54.75" customHeight="1" x14ac:dyDescent="0.2">
      <c r="A91" s="471"/>
      <c r="B91" s="480"/>
      <c r="C91" s="481"/>
      <c r="D91" s="455"/>
      <c r="E91" s="423"/>
      <c r="F91" s="369" t="s">
        <v>246</v>
      </c>
      <c r="G91" s="325" t="s">
        <v>228</v>
      </c>
      <c r="H91" s="425"/>
      <c r="I91" s="354" t="s">
        <v>78</v>
      </c>
      <c r="J91" s="355"/>
      <c r="K91" s="355"/>
      <c r="L91" s="326">
        <v>1</v>
      </c>
      <c r="M91" s="326">
        <v>0</v>
      </c>
      <c r="N91" s="326">
        <v>0</v>
      </c>
      <c r="O91" s="326">
        <v>0</v>
      </c>
      <c r="P91" s="328">
        <v>4000</v>
      </c>
      <c r="Q91" s="328">
        <v>0</v>
      </c>
      <c r="R91" s="328">
        <v>0</v>
      </c>
      <c r="S91" s="328">
        <v>0</v>
      </c>
      <c r="T91" s="328" t="s">
        <v>261</v>
      </c>
      <c r="U91" s="325" t="s">
        <v>43</v>
      </c>
      <c r="V91" s="346" t="s">
        <v>35</v>
      </c>
    </row>
    <row r="92" spans="1:86" s="40" customFormat="1" ht="54.75" customHeight="1" x14ac:dyDescent="0.2">
      <c r="A92" s="471"/>
      <c r="B92" s="480"/>
      <c r="C92" s="481"/>
      <c r="D92" s="455"/>
      <c r="E92" s="423"/>
      <c r="F92" s="262" t="s">
        <v>245</v>
      </c>
      <c r="G92" s="25" t="s">
        <v>203</v>
      </c>
      <c r="H92" s="425"/>
      <c r="I92" s="354" t="s">
        <v>101</v>
      </c>
      <c r="J92" s="355"/>
      <c r="K92" s="355"/>
      <c r="L92" s="326">
        <v>1</v>
      </c>
      <c r="M92" s="326">
        <v>0</v>
      </c>
      <c r="N92" s="326">
        <v>0</v>
      </c>
      <c r="O92" s="326">
        <v>0</v>
      </c>
      <c r="P92" s="328">
        <v>3000</v>
      </c>
      <c r="Q92" s="328">
        <v>0</v>
      </c>
      <c r="R92" s="328">
        <v>0</v>
      </c>
      <c r="S92" s="328">
        <v>2000</v>
      </c>
      <c r="T92" s="328">
        <v>2800</v>
      </c>
      <c r="U92" s="325" t="s">
        <v>43</v>
      </c>
      <c r="V92" s="346" t="s">
        <v>35</v>
      </c>
      <c r="W92" s="31"/>
      <c r="X92" s="31"/>
      <c r="Y92" s="31"/>
      <c r="Z92" s="31"/>
      <c r="AA92" s="31"/>
      <c r="AB92" s="31"/>
      <c r="AC92" s="31"/>
      <c r="AD92" s="31"/>
      <c r="AE92" s="31"/>
      <c r="AF92" s="31"/>
      <c r="AG92" s="31"/>
      <c r="AH92" s="31"/>
      <c r="AI92" s="31"/>
      <c r="AJ92" s="31"/>
      <c r="AK92" s="31"/>
      <c r="AL92" s="31"/>
      <c r="AM92" s="31"/>
      <c r="AN92" s="31"/>
      <c r="AO92" s="31"/>
      <c r="AP92" s="31"/>
      <c r="AQ92" s="31"/>
      <c r="AR92" s="31"/>
      <c r="AS92" s="31"/>
      <c r="AT92" s="31"/>
      <c r="AU92" s="31"/>
      <c r="AV92" s="31"/>
      <c r="AW92" s="31"/>
      <c r="AX92" s="31"/>
      <c r="AY92" s="31"/>
      <c r="BC92" s="31"/>
      <c r="BD92" s="31"/>
      <c r="BE92" s="31"/>
      <c r="BF92" s="31"/>
      <c r="BG92" s="31"/>
      <c r="BH92" s="31"/>
      <c r="BI92" s="31"/>
      <c r="BJ92" s="31"/>
      <c r="BK92" s="31"/>
      <c r="BL92" s="31"/>
      <c r="BM92" s="31"/>
      <c r="BN92" s="31"/>
      <c r="BO92" s="31"/>
      <c r="BP92" s="31"/>
      <c r="BQ92" s="31"/>
      <c r="BR92" s="31"/>
      <c r="BS92" s="31"/>
      <c r="BT92" s="31"/>
      <c r="BU92" s="31"/>
      <c r="BV92" s="31"/>
      <c r="BW92" s="31"/>
      <c r="BX92" s="31"/>
      <c r="BY92" s="31"/>
      <c r="BZ92" s="31"/>
      <c r="CA92" s="31"/>
      <c r="CB92" s="31"/>
      <c r="CC92" s="31"/>
      <c r="CD92" s="31"/>
      <c r="CE92" s="31"/>
      <c r="CF92" s="31"/>
      <c r="CG92" s="31"/>
      <c r="CH92" s="31"/>
    </row>
    <row r="93" spans="1:86" ht="54.75" customHeight="1" x14ac:dyDescent="0.2">
      <c r="A93" s="471"/>
      <c r="B93" s="480"/>
      <c r="C93" s="481"/>
      <c r="D93" s="455"/>
      <c r="E93" s="423"/>
      <c r="F93" s="369" t="s">
        <v>152</v>
      </c>
      <c r="G93" s="325" t="s">
        <v>182</v>
      </c>
      <c r="H93" s="425"/>
      <c r="I93" s="354" t="s">
        <v>130</v>
      </c>
      <c r="J93" s="355"/>
      <c r="K93" s="355"/>
      <c r="L93" s="326">
        <v>0</v>
      </c>
      <c r="M93" s="326">
        <v>0</v>
      </c>
      <c r="N93" s="326">
        <v>0</v>
      </c>
      <c r="O93" s="326">
        <v>0</v>
      </c>
      <c r="P93" s="328">
        <v>0</v>
      </c>
      <c r="Q93" s="328">
        <v>0</v>
      </c>
      <c r="R93" s="328">
        <v>16750</v>
      </c>
      <c r="S93" s="328">
        <v>16750</v>
      </c>
      <c r="T93" s="328">
        <v>33500</v>
      </c>
      <c r="U93" s="325" t="s">
        <v>43</v>
      </c>
      <c r="V93" s="346" t="s">
        <v>35</v>
      </c>
    </row>
    <row r="94" spans="1:86" ht="18.75" customHeight="1" x14ac:dyDescent="0.2">
      <c r="A94" s="72"/>
      <c r="B94" s="73"/>
      <c r="C94" s="3"/>
      <c r="D94" s="3"/>
      <c r="E94" s="3"/>
      <c r="F94" s="270"/>
      <c r="G94" s="3"/>
      <c r="H94" s="3"/>
      <c r="I94" s="75"/>
      <c r="J94" s="76"/>
      <c r="K94" s="76"/>
      <c r="L94" s="77"/>
      <c r="M94" s="77"/>
      <c r="N94" s="77"/>
      <c r="O94" s="77"/>
      <c r="P94" s="30"/>
      <c r="Q94" s="30"/>
      <c r="R94" s="30"/>
      <c r="S94" s="30"/>
      <c r="T94" s="246">
        <f>SUM(T23:T93)</f>
        <v>211840.62</v>
      </c>
      <c r="U94" s="143"/>
      <c r="V94" s="125"/>
    </row>
    <row r="95" spans="1:86" ht="11.25" customHeight="1" x14ac:dyDescent="0.2">
      <c r="A95" s="79"/>
      <c r="B95" s="80"/>
      <c r="T95" s="84"/>
      <c r="V95" s="85"/>
    </row>
    <row r="96" spans="1:86" ht="15.75" customHeight="1" x14ac:dyDescent="0.25">
      <c r="A96" s="86"/>
      <c r="C96" s="87"/>
      <c r="F96" s="457" t="s">
        <v>116</v>
      </c>
      <c r="G96" s="458"/>
      <c r="H96" s="458"/>
      <c r="I96" s="458"/>
      <c r="J96" s="458"/>
      <c r="K96" s="458"/>
      <c r="L96" s="458"/>
      <c r="M96" s="458"/>
      <c r="N96" s="458"/>
      <c r="O96" s="459"/>
      <c r="P96" s="463"/>
      <c r="Q96" s="463"/>
      <c r="R96" s="88"/>
      <c r="S96" s="89"/>
      <c r="T96" s="90"/>
      <c r="V96" s="85"/>
    </row>
    <row r="97" spans="1:22" ht="15.75" customHeight="1" x14ac:dyDescent="0.25">
      <c r="A97" s="86"/>
      <c r="C97" s="87"/>
      <c r="F97" s="271"/>
      <c r="G97" s="225"/>
      <c r="H97" s="225"/>
      <c r="I97" s="225"/>
      <c r="J97" s="225"/>
      <c r="K97" s="225"/>
      <c r="L97" s="225"/>
      <c r="M97" s="225"/>
      <c r="N97" s="225"/>
      <c r="O97" s="223"/>
      <c r="P97" s="34"/>
      <c r="Q97" s="400"/>
      <c r="R97" s="401"/>
      <c r="S97" s="402"/>
      <c r="T97" s="403"/>
      <c r="U97" s="404"/>
      <c r="V97" s="85"/>
    </row>
    <row r="98" spans="1:22" ht="15.75" customHeight="1" x14ac:dyDescent="0.25">
      <c r="A98" s="86"/>
      <c r="C98" s="87"/>
      <c r="F98" s="271"/>
      <c r="G98" s="225"/>
      <c r="H98" s="225"/>
      <c r="I98" s="225"/>
      <c r="J98" s="225"/>
      <c r="K98" s="225"/>
      <c r="L98" s="225"/>
      <c r="M98" s="225"/>
      <c r="N98" s="225"/>
      <c r="O98" s="223"/>
      <c r="P98" s="34"/>
      <c r="Q98" s="400"/>
      <c r="R98" s="401"/>
      <c r="S98" s="402"/>
      <c r="T98" s="402"/>
      <c r="U98" s="402"/>
      <c r="V98" s="85"/>
    </row>
    <row r="99" spans="1:22" ht="15.75" customHeight="1" x14ac:dyDescent="0.25">
      <c r="A99" s="86"/>
      <c r="C99" s="87"/>
      <c r="F99" s="442" t="s">
        <v>20</v>
      </c>
      <c r="G99" s="443"/>
      <c r="H99" s="443"/>
      <c r="I99" s="443"/>
      <c r="J99" s="443"/>
      <c r="K99" s="443"/>
      <c r="L99" s="444"/>
      <c r="M99" s="445">
        <f>T21</f>
        <v>78200</v>
      </c>
      <c r="N99" s="445"/>
      <c r="O99" s="223"/>
      <c r="P99" s="34"/>
      <c r="Q99" s="400"/>
      <c r="R99" s="401"/>
      <c r="S99" s="402"/>
      <c r="T99" s="403"/>
      <c r="U99" s="405"/>
      <c r="V99" s="85"/>
    </row>
    <row r="100" spans="1:22" ht="15.75" customHeight="1" x14ac:dyDescent="0.25">
      <c r="A100" s="86"/>
      <c r="C100" s="87"/>
      <c r="F100" s="446" t="s">
        <v>116</v>
      </c>
      <c r="G100" s="447"/>
      <c r="H100" s="447"/>
      <c r="I100" s="447"/>
      <c r="J100" s="447"/>
      <c r="K100" s="447"/>
      <c r="L100" s="448"/>
      <c r="M100" s="449">
        <f>T94</f>
        <v>211840.62</v>
      </c>
      <c r="N100" s="449"/>
      <c r="O100" s="223"/>
      <c r="P100" s="34"/>
      <c r="Q100" s="491"/>
      <c r="R100" s="491"/>
      <c r="S100" s="491"/>
      <c r="T100" s="491"/>
      <c r="U100" s="491"/>
      <c r="V100" s="85"/>
    </row>
    <row r="101" spans="1:22" ht="15.75" customHeight="1" x14ac:dyDescent="0.25">
      <c r="A101" s="86"/>
      <c r="C101" s="87"/>
      <c r="F101" s="450" t="s">
        <v>224</v>
      </c>
      <c r="G101" s="451"/>
      <c r="H101" s="451"/>
      <c r="I101" s="451"/>
      <c r="J101" s="451"/>
      <c r="K101" s="451"/>
      <c r="L101" s="452"/>
      <c r="M101" s="453" t="s">
        <v>257</v>
      </c>
      <c r="N101" s="453"/>
      <c r="O101" s="223"/>
      <c r="P101" s="225"/>
      <c r="Q101" s="406"/>
      <c r="R101" s="406"/>
      <c r="S101" s="402"/>
      <c r="T101" s="403"/>
      <c r="U101" s="405"/>
      <c r="V101" s="85"/>
    </row>
    <row r="102" spans="1:22" ht="15.75" customHeight="1" x14ac:dyDescent="0.25">
      <c r="A102" s="86"/>
      <c r="C102" s="87"/>
      <c r="F102" s="271"/>
      <c r="G102" s="225"/>
      <c r="H102" s="225"/>
      <c r="I102" s="225"/>
      <c r="J102" s="225"/>
      <c r="K102" s="225"/>
      <c r="L102" s="225"/>
      <c r="M102" s="225"/>
      <c r="N102" s="225"/>
      <c r="O102" s="223"/>
      <c r="P102" s="34"/>
      <c r="Q102" s="34"/>
      <c r="R102" s="88"/>
      <c r="S102" s="89"/>
      <c r="T102" s="90"/>
      <c r="V102" s="85"/>
    </row>
    <row r="103" spans="1:22" ht="15.75" customHeight="1" x14ac:dyDescent="0.25">
      <c r="A103" s="86"/>
      <c r="C103" s="87"/>
      <c r="F103" s="272"/>
      <c r="G103" s="227"/>
      <c r="H103" s="227"/>
      <c r="I103" s="227"/>
      <c r="J103" s="227"/>
      <c r="K103" s="227"/>
      <c r="L103" s="227"/>
      <c r="M103" s="227"/>
      <c r="N103" s="227"/>
      <c r="O103" s="228"/>
      <c r="P103" s="34"/>
      <c r="Q103" s="34"/>
      <c r="R103" s="88"/>
      <c r="S103" s="89"/>
      <c r="T103" s="90"/>
      <c r="V103" s="85"/>
    </row>
    <row r="104" spans="1:22" ht="15.75" customHeight="1" x14ac:dyDescent="0.25">
      <c r="A104" s="86"/>
      <c r="C104" s="87"/>
      <c r="J104" s="91"/>
      <c r="K104" s="91"/>
      <c r="L104" s="92"/>
      <c r="M104" s="92"/>
      <c r="N104" s="92"/>
      <c r="O104" s="92"/>
      <c r="P104" s="93"/>
      <c r="Q104" s="88"/>
      <c r="R104" s="88"/>
      <c r="S104" s="90"/>
      <c r="T104" s="90"/>
      <c r="V104" s="85"/>
    </row>
    <row r="105" spans="1:22" ht="15.75" customHeight="1" x14ac:dyDescent="0.25">
      <c r="A105" s="86"/>
      <c r="C105" s="87"/>
      <c r="F105" s="255" t="s">
        <v>117</v>
      </c>
      <c r="J105" s="95"/>
      <c r="K105" s="95"/>
      <c r="L105" s="96"/>
      <c r="M105" s="96"/>
      <c r="N105" s="96"/>
      <c r="O105" s="96"/>
      <c r="P105" s="97"/>
      <c r="Q105" s="97"/>
      <c r="R105" s="97"/>
      <c r="S105" s="98"/>
      <c r="T105" s="99"/>
      <c r="V105" s="85"/>
    </row>
    <row r="106" spans="1:22" ht="21.75" customHeight="1" x14ac:dyDescent="0.25">
      <c r="A106" s="86"/>
      <c r="C106" s="87"/>
      <c r="J106" s="95"/>
      <c r="K106" s="95"/>
      <c r="L106" s="96"/>
      <c r="M106" s="96"/>
      <c r="N106" s="96"/>
      <c r="O106" s="96"/>
      <c r="P106" s="97"/>
      <c r="Q106" s="97"/>
      <c r="R106" s="97"/>
      <c r="S106" s="98"/>
      <c r="T106" s="98"/>
      <c r="V106" s="85"/>
    </row>
    <row r="107" spans="1:22" ht="39.75" customHeight="1" x14ac:dyDescent="0.25">
      <c r="A107" s="86"/>
      <c r="C107" s="87"/>
      <c r="J107" s="95"/>
      <c r="K107" s="95"/>
      <c r="L107" s="96"/>
      <c r="M107" s="96"/>
      <c r="N107" s="96"/>
      <c r="O107" s="96"/>
      <c r="P107" s="97"/>
      <c r="Q107" s="97"/>
      <c r="R107" s="97"/>
      <c r="S107" s="98"/>
      <c r="T107" s="98"/>
      <c r="V107" s="85"/>
    </row>
    <row r="108" spans="1:22" ht="39.75" customHeight="1" x14ac:dyDescent="0.25">
      <c r="A108" s="86"/>
      <c r="C108" s="87"/>
      <c r="J108" s="95"/>
      <c r="K108" s="95"/>
      <c r="L108" s="96"/>
      <c r="M108" s="96"/>
      <c r="N108" s="96"/>
      <c r="O108" s="96"/>
      <c r="P108" s="97"/>
      <c r="Q108" s="97"/>
      <c r="R108" s="97"/>
      <c r="S108" s="98"/>
      <c r="T108" s="98"/>
      <c r="V108" s="85"/>
    </row>
    <row r="109" spans="1:22" ht="24" customHeight="1" x14ac:dyDescent="0.25">
      <c r="A109" s="100"/>
      <c r="B109" s="101"/>
      <c r="C109" s="101"/>
      <c r="D109" s="102"/>
      <c r="E109" s="101"/>
      <c r="F109" s="81" t="s">
        <v>222</v>
      </c>
      <c r="G109" s="103"/>
      <c r="H109" s="101"/>
      <c r="I109" s="101"/>
      <c r="J109" s="103"/>
      <c r="K109" s="103"/>
      <c r="L109" s="92"/>
      <c r="M109" s="92"/>
      <c r="N109" s="92"/>
      <c r="O109" s="92"/>
      <c r="P109" s="88"/>
      <c r="Q109" s="88"/>
      <c r="R109" s="88"/>
      <c r="S109" s="101" t="s">
        <v>178</v>
      </c>
      <c r="T109" s="90"/>
      <c r="U109" s="88"/>
      <c r="V109" s="104"/>
    </row>
    <row r="110" spans="1:22" ht="15.75" customHeight="1" x14ac:dyDescent="0.25">
      <c r="A110" s="105" t="s">
        <v>44</v>
      </c>
      <c r="B110" s="101"/>
      <c r="C110" s="101"/>
      <c r="D110" s="102"/>
      <c r="E110" s="101"/>
      <c r="F110" s="273" t="s">
        <v>220</v>
      </c>
      <c r="G110" s="103"/>
      <c r="H110" s="101"/>
      <c r="I110" s="101"/>
      <c r="J110" s="103"/>
      <c r="K110" s="103"/>
      <c r="L110" s="92"/>
      <c r="M110" s="92"/>
      <c r="N110" s="92"/>
      <c r="O110" s="92"/>
      <c r="P110" s="88"/>
      <c r="Q110" s="88"/>
      <c r="R110" s="88"/>
      <c r="S110" s="22" t="s">
        <v>227</v>
      </c>
      <c r="T110" s="90"/>
      <c r="U110" s="88"/>
      <c r="V110" s="104"/>
    </row>
    <row r="111" spans="1:22" ht="70.5" customHeight="1" x14ac:dyDescent="0.25">
      <c r="A111" s="105"/>
      <c r="B111" s="101"/>
      <c r="C111" s="101"/>
      <c r="D111" s="102"/>
      <c r="E111" s="101"/>
      <c r="F111" s="273"/>
      <c r="G111" s="103"/>
      <c r="H111" s="101"/>
      <c r="I111" s="101"/>
      <c r="J111" s="103"/>
      <c r="K111" s="103"/>
      <c r="L111" s="92"/>
      <c r="M111" s="92"/>
      <c r="N111" s="92"/>
      <c r="O111" s="92"/>
      <c r="P111" s="88"/>
      <c r="Q111" s="88"/>
      <c r="R111" s="88"/>
      <c r="S111" s="22"/>
      <c r="T111" s="90"/>
      <c r="U111" s="88"/>
      <c r="V111" s="104"/>
    </row>
    <row r="112" spans="1:22" ht="50.25" customHeight="1" x14ac:dyDescent="0.25">
      <c r="A112" s="100"/>
      <c r="B112" s="101"/>
      <c r="C112" s="101"/>
      <c r="D112" s="102"/>
      <c r="E112" s="101"/>
      <c r="G112" s="103"/>
      <c r="H112" s="101"/>
      <c r="I112" s="101"/>
      <c r="J112" s="103" t="s">
        <v>40</v>
      </c>
      <c r="K112" s="103"/>
      <c r="L112" s="92"/>
      <c r="M112" s="92"/>
      <c r="N112" s="92"/>
      <c r="O112" s="92"/>
      <c r="P112" s="88"/>
      <c r="Q112" s="88"/>
      <c r="R112" s="88"/>
      <c r="S112" s="88"/>
      <c r="T112" s="90"/>
      <c r="U112" s="88"/>
      <c r="V112" s="104"/>
    </row>
    <row r="113" spans="1:22" ht="24" customHeight="1" x14ac:dyDescent="0.25">
      <c r="A113" s="100" t="s">
        <v>243</v>
      </c>
      <c r="B113" s="101"/>
      <c r="C113" s="101"/>
      <c r="D113" s="102"/>
      <c r="E113" s="101"/>
      <c r="F113" s="81" t="s">
        <v>161</v>
      </c>
      <c r="G113" s="103"/>
      <c r="H113" s="101"/>
      <c r="I113" s="101"/>
      <c r="J113" s="103"/>
      <c r="K113" s="103"/>
      <c r="L113" s="92"/>
      <c r="M113" s="92"/>
      <c r="N113" s="92"/>
      <c r="O113" s="92"/>
      <c r="P113" s="88"/>
      <c r="Q113" s="88"/>
      <c r="R113" s="88"/>
      <c r="S113" s="101" t="s">
        <v>162</v>
      </c>
      <c r="T113" s="90"/>
      <c r="U113" s="88"/>
      <c r="V113" s="104"/>
    </row>
    <row r="114" spans="1:22" ht="15.75" customHeight="1" x14ac:dyDescent="0.25">
      <c r="A114" s="105" t="s">
        <v>265</v>
      </c>
      <c r="B114" s="101"/>
      <c r="C114" s="101"/>
      <c r="D114" s="102"/>
      <c r="E114" s="101"/>
      <c r="F114" s="273" t="s">
        <v>221</v>
      </c>
      <c r="G114" s="103"/>
      <c r="H114" s="101"/>
      <c r="I114" s="101"/>
      <c r="J114" s="103"/>
      <c r="K114" s="103"/>
      <c r="L114" s="107"/>
      <c r="M114" s="108"/>
      <c r="N114" s="108"/>
      <c r="O114" s="108"/>
      <c r="P114" s="109"/>
      <c r="Q114" s="109"/>
      <c r="R114" s="109"/>
      <c r="S114" s="22" t="s">
        <v>221</v>
      </c>
      <c r="T114" s="90"/>
      <c r="U114" s="110"/>
      <c r="V114" s="111"/>
    </row>
    <row r="115" spans="1:22" ht="51.75" customHeight="1" x14ac:dyDescent="0.2">
      <c r="A115" s="100"/>
      <c r="B115" s="101"/>
      <c r="C115" s="101"/>
      <c r="D115" s="101"/>
      <c r="E115" s="101"/>
      <c r="F115" s="438"/>
      <c r="G115" s="438"/>
      <c r="H115" s="438"/>
      <c r="I115" s="102"/>
      <c r="J115" s="103"/>
      <c r="K115" s="103"/>
      <c r="L115" s="107"/>
      <c r="M115" s="107"/>
      <c r="N115" s="107"/>
      <c r="O115" s="107"/>
      <c r="P115" s="101"/>
      <c r="Q115" s="101"/>
      <c r="R115" s="101"/>
      <c r="S115" s="101"/>
      <c r="T115" s="112"/>
      <c r="U115" s="101"/>
      <c r="V115" s="111"/>
    </row>
    <row r="116" spans="1:22" ht="44.25" customHeight="1" x14ac:dyDescent="0.2">
      <c r="A116" s="100"/>
      <c r="B116" s="101"/>
      <c r="C116" s="101"/>
      <c r="D116" s="101"/>
      <c r="E116" s="101"/>
      <c r="F116" s="438"/>
      <c r="G116" s="438"/>
      <c r="H116" s="438"/>
      <c r="I116" s="102"/>
      <c r="J116" s="439"/>
      <c r="K116" s="439"/>
      <c r="L116" s="113"/>
      <c r="M116" s="113"/>
      <c r="N116" s="113"/>
      <c r="O116" s="113"/>
      <c r="P116" s="101"/>
      <c r="Q116" s="101"/>
      <c r="R116" s="101"/>
      <c r="S116" s="101"/>
      <c r="T116" s="112"/>
      <c r="U116" s="101"/>
      <c r="V116" s="111"/>
    </row>
    <row r="117" spans="1:22" ht="38.25" customHeight="1" x14ac:dyDescent="0.25">
      <c r="A117" s="100"/>
      <c r="B117" s="101"/>
      <c r="C117" s="101"/>
      <c r="D117" s="4"/>
      <c r="E117" s="101"/>
      <c r="G117" s="103"/>
      <c r="H117" s="101"/>
      <c r="I117" s="101"/>
      <c r="J117" s="440"/>
      <c r="K117" s="440"/>
      <c r="L117" s="5"/>
      <c r="M117" s="5"/>
      <c r="N117" s="5"/>
      <c r="O117" s="5"/>
      <c r="P117" s="101"/>
      <c r="Q117" s="101"/>
      <c r="R117" s="101"/>
      <c r="S117" s="101"/>
      <c r="T117" s="112"/>
      <c r="U117" s="101"/>
      <c r="V117" s="111"/>
    </row>
    <row r="118" spans="1:22" ht="15.75" x14ac:dyDescent="0.25">
      <c r="A118" s="100"/>
      <c r="B118" s="101"/>
      <c r="C118" s="101"/>
      <c r="D118" s="4"/>
      <c r="E118" s="101"/>
      <c r="G118" s="103"/>
      <c r="H118" s="101"/>
      <c r="I118" s="439" t="s">
        <v>163</v>
      </c>
      <c r="J118" s="439"/>
      <c r="K118" s="439"/>
      <c r="L118" s="439"/>
      <c r="M118" s="439"/>
      <c r="N118" s="5"/>
      <c r="O118" s="5"/>
      <c r="P118" s="101"/>
      <c r="Q118" s="101"/>
      <c r="R118" s="101"/>
      <c r="S118" s="101"/>
      <c r="T118" s="112"/>
      <c r="U118" s="101"/>
      <c r="V118" s="111"/>
    </row>
    <row r="119" spans="1:22" ht="15.75" x14ac:dyDescent="0.25">
      <c r="A119" s="114"/>
      <c r="B119" s="115"/>
      <c r="C119" s="115"/>
      <c r="D119" s="6"/>
      <c r="E119" s="115"/>
      <c r="F119" s="274"/>
      <c r="G119" s="236"/>
      <c r="H119" s="115"/>
      <c r="I119" s="116" t="s">
        <v>221</v>
      </c>
      <c r="J119" s="115"/>
      <c r="K119" s="7"/>
      <c r="L119" s="8"/>
      <c r="M119" s="8"/>
      <c r="N119" s="8"/>
      <c r="O119" s="8"/>
      <c r="P119" s="115"/>
      <c r="Q119" s="115"/>
      <c r="R119" s="115"/>
      <c r="S119" s="115"/>
      <c r="T119" s="117"/>
      <c r="U119" s="115"/>
      <c r="V119" s="118"/>
    </row>
    <row r="120" spans="1:22" x14ac:dyDescent="0.2">
      <c r="D120" s="1"/>
      <c r="H120" s="81"/>
      <c r="I120" s="81"/>
      <c r="J120" s="23"/>
      <c r="K120" s="23"/>
      <c r="L120" s="2"/>
      <c r="M120" s="2"/>
      <c r="N120" s="2"/>
      <c r="O120" s="2"/>
    </row>
    <row r="121" spans="1:22" x14ac:dyDescent="0.2">
      <c r="D121" s="31"/>
      <c r="F121" s="441"/>
      <c r="G121" s="441"/>
      <c r="H121" s="441"/>
      <c r="I121" s="81"/>
    </row>
    <row r="122" spans="1:22" x14ac:dyDescent="0.2">
      <c r="D122" s="31"/>
    </row>
    <row r="123" spans="1:22" x14ac:dyDescent="0.2">
      <c r="D123" s="31"/>
      <c r="J123" s="433"/>
      <c r="K123" s="433"/>
      <c r="L123" s="121"/>
      <c r="M123" s="121"/>
      <c r="N123" s="121"/>
      <c r="O123" s="121"/>
    </row>
    <row r="124" spans="1:22" x14ac:dyDescent="0.2">
      <c r="D124" s="1"/>
      <c r="J124" s="434"/>
      <c r="K124" s="434"/>
      <c r="L124" s="2"/>
      <c r="M124" s="2"/>
      <c r="N124" s="2"/>
      <c r="O124" s="2"/>
    </row>
    <row r="125" spans="1:22" x14ac:dyDescent="0.2">
      <c r="D125" s="1"/>
      <c r="J125" s="23"/>
      <c r="K125" s="23"/>
      <c r="L125" s="2"/>
      <c r="M125" s="2"/>
      <c r="N125" s="2"/>
      <c r="O125" s="2"/>
    </row>
    <row r="126" spans="1:22" x14ac:dyDescent="0.2">
      <c r="D126" s="1"/>
      <c r="J126" s="23"/>
      <c r="K126" s="23"/>
      <c r="L126" s="2"/>
      <c r="M126" s="2"/>
      <c r="N126" s="2"/>
      <c r="O126" s="2"/>
    </row>
    <row r="127" spans="1:22" x14ac:dyDescent="0.2">
      <c r="D127" s="1"/>
      <c r="J127" s="23"/>
      <c r="K127" s="23"/>
      <c r="L127" s="2"/>
      <c r="M127" s="2"/>
      <c r="N127" s="2"/>
      <c r="O127" s="2"/>
    </row>
    <row r="129" spans="6:7" ht="15" x14ac:dyDescent="0.25">
      <c r="F129" s="255"/>
      <c r="G129" s="122"/>
    </row>
    <row r="130" spans="6:7" ht="15" x14ac:dyDescent="0.25">
      <c r="F130" s="255"/>
      <c r="G130" s="122"/>
    </row>
  </sheetData>
  <mergeCells count="133">
    <mergeCell ref="Q100:U100"/>
    <mergeCell ref="A1:V1"/>
    <mergeCell ref="B3:U3"/>
    <mergeCell ref="A4:V4"/>
    <mergeCell ref="A5:V5"/>
    <mergeCell ref="L6:O6"/>
    <mergeCell ref="P6:S6"/>
    <mergeCell ref="H7:H20"/>
    <mergeCell ref="B22:V22"/>
    <mergeCell ref="C23:C31"/>
    <mergeCell ref="D23:D31"/>
    <mergeCell ref="E23:E31"/>
    <mergeCell ref="G23:G31"/>
    <mergeCell ref="H23:H31"/>
    <mergeCell ref="U23:U31"/>
    <mergeCell ref="A7:A20"/>
    <mergeCell ref="B7:B20"/>
    <mergeCell ref="C7:C20"/>
    <mergeCell ref="D7:D20"/>
    <mergeCell ref="E7:E20"/>
    <mergeCell ref="G7:G20"/>
    <mergeCell ref="V23:V31"/>
    <mergeCell ref="A23:A35"/>
    <mergeCell ref="B23:B35"/>
    <mergeCell ref="U36:U40"/>
    <mergeCell ref="V36:V40"/>
    <mergeCell ref="J41:J45"/>
    <mergeCell ref="K41:K45"/>
    <mergeCell ref="L41:L45"/>
    <mergeCell ref="M41:M45"/>
    <mergeCell ref="N41:N45"/>
    <mergeCell ref="O41:O45"/>
    <mergeCell ref="U41:U51"/>
    <mergeCell ref="V41:V50"/>
    <mergeCell ref="J36:J40"/>
    <mergeCell ref="K36:K40"/>
    <mergeCell ref="L36:L40"/>
    <mergeCell ref="M36:M40"/>
    <mergeCell ref="J58:J59"/>
    <mergeCell ref="K58:K59"/>
    <mergeCell ref="I70:I74"/>
    <mergeCell ref="J70:J74"/>
    <mergeCell ref="K70:K74"/>
    <mergeCell ref="L70:L74"/>
    <mergeCell ref="M70:M74"/>
    <mergeCell ref="A89:A93"/>
    <mergeCell ref="A60:A88"/>
    <mergeCell ref="B60:B88"/>
    <mergeCell ref="B89:B93"/>
    <mergeCell ref="C89:C93"/>
    <mergeCell ref="H58:H59"/>
    <mergeCell ref="C60:C88"/>
    <mergeCell ref="A58:A59"/>
    <mergeCell ref="B58:B59"/>
    <mergeCell ref="C58:C59"/>
    <mergeCell ref="D58:D59"/>
    <mergeCell ref="E58:E59"/>
    <mergeCell ref="U60:U64"/>
    <mergeCell ref="V60:V64"/>
    <mergeCell ref="I65:I69"/>
    <mergeCell ref="J65:J69"/>
    <mergeCell ref="K65:K69"/>
    <mergeCell ref="L65:L69"/>
    <mergeCell ref="M65:M69"/>
    <mergeCell ref="N65:N69"/>
    <mergeCell ref="O65:O69"/>
    <mergeCell ref="J60:J64"/>
    <mergeCell ref="K60:K64"/>
    <mergeCell ref="L60:L64"/>
    <mergeCell ref="M60:M64"/>
    <mergeCell ref="N60:N64"/>
    <mergeCell ref="U65:U69"/>
    <mergeCell ref="V65:V69"/>
    <mergeCell ref="O70:O74"/>
    <mergeCell ref="U70:U74"/>
    <mergeCell ref="P96:Q96"/>
    <mergeCell ref="V70:V74"/>
    <mergeCell ref="I75:I79"/>
    <mergeCell ref="J75:J79"/>
    <mergeCell ref="K75:K79"/>
    <mergeCell ref="L75:L79"/>
    <mergeCell ref="M75:M79"/>
    <mergeCell ref="N75:N79"/>
    <mergeCell ref="O75:O79"/>
    <mergeCell ref="U75:U79"/>
    <mergeCell ref="J123:K123"/>
    <mergeCell ref="J124:K124"/>
    <mergeCell ref="G60:G88"/>
    <mergeCell ref="H60:H88"/>
    <mergeCell ref="D60:D88"/>
    <mergeCell ref="E60:E88"/>
    <mergeCell ref="F115:H115"/>
    <mergeCell ref="F116:H116"/>
    <mergeCell ref="J116:K116"/>
    <mergeCell ref="J117:K117"/>
    <mergeCell ref="I118:M118"/>
    <mergeCell ref="F121:H121"/>
    <mergeCell ref="F99:L99"/>
    <mergeCell ref="M99:N99"/>
    <mergeCell ref="F100:L100"/>
    <mergeCell ref="M100:N100"/>
    <mergeCell ref="F101:L101"/>
    <mergeCell ref="M101:N101"/>
    <mergeCell ref="D89:D93"/>
    <mergeCell ref="E89:E93"/>
    <mergeCell ref="H89:H93"/>
    <mergeCell ref="F96:O96"/>
    <mergeCell ref="O60:O64"/>
    <mergeCell ref="N70:N74"/>
    <mergeCell ref="A36:A57"/>
    <mergeCell ref="B36:B57"/>
    <mergeCell ref="C36:C57"/>
    <mergeCell ref="D36:D57"/>
    <mergeCell ref="E36:E57"/>
    <mergeCell ref="G36:G57"/>
    <mergeCell ref="H36:H57"/>
    <mergeCell ref="U34:U35"/>
    <mergeCell ref="V34:V35"/>
    <mergeCell ref="C34:C35"/>
    <mergeCell ref="D34:D35"/>
    <mergeCell ref="E34:E35"/>
    <mergeCell ref="G34:G35"/>
    <mergeCell ref="H34:H35"/>
    <mergeCell ref="J34:J35"/>
    <mergeCell ref="K34:K35"/>
    <mergeCell ref="L52:L56"/>
    <mergeCell ref="M52:M56"/>
    <mergeCell ref="N52:N56"/>
    <mergeCell ref="O52:O56"/>
    <mergeCell ref="U52:U56"/>
    <mergeCell ref="V52:V56"/>
    <mergeCell ref="N36:N40"/>
    <mergeCell ref="O36:O40"/>
  </mergeCells>
  <printOptions horizontalCentered="1"/>
  <pageMargins left="0.23622047244094491" right="0.23622047244094491" top="0.23622047244094491" bottom="0.35433070866141736" header="0.31496062992125984" footer="0.31496062992125984"/>
  <pageSetup paperSize="9" scale="39" fitToHeight="0" orientation="landscape" r:id="rId1"/>
  <rowBreaks count="2" manualBreakCount="2">
    <brk id="35" max="21" man="1"/>
    <brk id="81" max="21" man="1"/>
  </row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J44"/>
  <sheetViews>
    <sheetView workbookViewId="0">
      <selection activeCell="B10" sqref="B10"/>
    </sheetView>
  </sheetViews>
  <sheetFormatPr baseColWidth="10" defaultRowHeight="15" x14ac:dyDescent="0.25"/>
  <cols>
    <col min="1" max="1" width="13.5703125" customWidth="1"/>
    <col min="4" max="4" width="14.140625" customWidth="1"/>
    <col min="5" max="5" width="12" customWidth="1"/>
    <col min="10" max="10" width="14.5703125" bestFit="1" customWidth="1"/>
  </cols>
  <sheetData>
    <row r="3" spans="1:10" x14ac:dyDescent="0.25">
      <c r="A3" s="241" t="s">
        <v>205</v>
      </c>
      <c r="B3" s="241" t="s">
        <v>206</v>
      </c>
      <c r="C3" s="241" t="s">
        <v>207</v>
      </c>
      <c r="D3" s="241" t="s">
        <v>208</v>
      </c>
      <c r="E3" s="241" t="s">
        <v>218</v>
      </c>
      <c r="F3" s="241" t="s">
        <v>217</v>
      </c>
      <c r="G3" s="241" t="s">
        <v>209</v>
      </c>
      <c r="H3" s="241" t="s">
        <v>210</v>
      </c>
    </row>
    <row r="4" spans="1:10" x14ac:dyDescent="0.25">
      <c r="A4" s="241" t="s">
        <v>211</v>
      </c>
      <c r="B4" s="241">
        <v>1300</v>
      </c>
      <c r="C4">
        <f>B4*6</f>
        <v>7800</v>
      </c>
      <c r="D4" s="243">
        <f>C5*11.65%</f>
        <v>336.21899999999999</v>
      </c>
      <c r="E4" s="241">
        <f>B4*8.33%</f>
        <v>108.28999999999999</v>
      </c>
      <c r="F4" s="243">
        <f>C4*8.33%</f>
        <v>649.74</v>
      </c>
      <c r="G4" s="241">
        <v>460</v>
      </c>
      <c r="H4" s="241"/>
    </row>
    <row r="5" spans="1:10" x14ac:dyDescent="0.25">
      <c r="A5" s="241" t="s">
        <v>212</v>
      </c>
      <c r="B5" s="241">
        <v>481</v>
      </c>
      <c r="C5">
        <f>B5*6</f>
        <v>2886</v>
      </c>
      <c r="D5" s="243">
        <f>C6*11.65%</f>
        <v>336.21899999999999</v>
      </c>
      <c r="E5" s="318">
        <f t="shared" ref="E5:E9" si="0">B5*8.33%</f>
        <v>40.067300000000003</v>
      </c>
      <c r="F5" s="243">
        <f>C4*8.33%</f>
        <v>649.74</v>
      </c>
      <c r="G5" s="241">
        <v>460</v>
      </c>
      <c r="H5" s="241"/>
    </row>
    <row r="6" spans="1:10" x14ac:dyDescent="0.25">
      <c r="A6" s="241" t="s">
        <v>213</v>
      </c>
      <c r="B6" s="241">
        <v>481</v>
      </c>
      <c r="C6">
        <f t="shared" ref="C6:C8" si="1">B6*6</f>
        <v>2886</v>
      </c>
      <c r="D6" s="243">
        <f t="shared" ref="D6:D9" si="2">C6*11.65%</f>
        <v>336.21899999999999</v>
      </c>
      <c r="E6" s="318">
        <f t="shared" si="0"/>
        <v>40.067300000000003</v>
      </c>
      <c r="F6" s="243">
        <f>C4*8.33%</f>
        <v>649.74</v>
      </c>
      <c r="G6" s="241">
        <v>460</v>
      </c>
      <c r="H6" s="241"/>
    </row>
    <row r="7" spans="1:10" x14ac:dyDescent="0.25">
      <c r="A7" s="241" t="s">
        <v>214</v>
      </c>
      <c r="B7" s="241">
        <v>481</v>
      </c>
      <c r="C7">
        <f t="shared" si="1"/>
        <v>2886</v>
      </c>
      <c r="D7" s="243">
        <f t="shared" si="2"/>
        <v>336.21899999999999</v>
      </c>
      <c r="E7" s="318">
        <f t="shared" si="0"/>
        <v>40.067300000000003</v>
      </c>
      <c r="F7" s="243">
        <f>C4*8.33%</f>
        <v>649.74</v>
      </c>
      <c r="G7" s="241">
        <v>460</v>
      </c>
      <c r="H7" s="241"/>
    </row>
    <row r="8" spans="1:10" x14ac:dyDescent="0.25">
      <c r="A8" s="241" t="s">
        <v>215</v>
      </c>
      <c r="B8" s="241">
        <v>481</v>
      </c>
      <c r="C8">
        <f t="shared" si="1"/>
        <v>2886</v>
      </c>
      <c r="D8" s="243">
        <f t="shared" si="2"/>
        <v>336.21899999999999</v>
      </c>
      <c r="E8" s="318">
        <f t="shared" si="0"/>
        <v>40.067300000000003</v>
      </c>
      <c r="F8" s="243">
        <f>C4*8.33%</f>
        <v>649.74</v>
      </c>
      <c r="G8" s="241">
        <v>460</v>
      </c>
      <c r="H8" s="241"/>
    </row>
    <row r="9" spans="1:10" x14ac:dyDescent="0.25">
      <c r="A9" s="241" t="s">
        <v>216</v>
      </c>
      <c r="B9" s="241">
        <v>733</v>
      </c>
      <c r="C9">
        <f>B9*12</f>
        <v>8796</v>
      </c>
      <c r="D9" s="243">
        <f t="shared" si="2"/>
        <v>1024.7340000000002</v>
      </c>
      <c r="E9" s="241">
        <f t="shared" si="0"/>
        <v>61.058900000000001</v>
      </c>
      <c r="F9" s="243">
        <f t="shared" ref="F9" si="3">C9*8.33%</f>
        <v>732.70680000000004</v>
      </c>
      <c r="G9" s="241">
        <v>460</v>
      </c>
      <c r="H9" s="241"/>
    </row>
    <row r="10" spans="1:10" x14ac:dyDescent="0.25">
      <c r="A10" s="241"/>
      <c r="B10" s="241"/>
      <c r="D10" s="243"/>
      <c r="E10" s="241"/>
      <c r="F10" s="243"/>
      <c r="G10" s="241"/>
      <c r="H10" s="241"/>
    </row>
    <row r="11" spans="1:10" x14ac:dyDescent="0.25">
      <c r="A11" s="241"/>
      <c r="B11" s="242"/>
      <c r="C11" s="319">
        <f t="shared" ref="C11:H11" si="4">SUM(C4:C10)</f>
        <v>28140</v>
      </c>
      <c r="D11" s="244">
        <f t="shared" si="4"/>
        <v>2705.8290000000002</v>
      </c>
      <c r="E11" s="244">
        <f t="shared" si="4"/>
        <v>329.61809999999997</v>
      </c>
      <c r="F11" s="244">
        <f t="shared" si="4"/>
        <v>3981.4067999999997</v>
      </c>
      <c r="G11" s="241">
        <f t="shared" si="4"/>
        <v>2760</v>
      </c>
      <c r="H11" s="241">
        <f t="shared" si="4"/>
        <v>0</v>
      </c>
      <c r="J11" s="320">
        <f>SUM(C11:I11)</f>
        <v>37916.853900000002</v>
      </c>
    </row>
    <row r="16" spans="1:10" x14ac:dyDescent="0.25">
      <c r="A16" s="241" t="s">
        <v>205</v>
      </c>
      <c r="B16" s="241" t="s">
        <v>206</v>
      </c>
      <c r="C16" s="241" t="s">
        <v>207</v>
      </c>
      <c r="D16" s="241" t="s">
        <v>208</v>
      </c>
      <c r="E16" s="241" t="s">
        <v>218</v>
      </c>
      <c r="F16" s="241" t="s">
        <v>217</v>
      </c>
      <c r="G16" s="241" t="s">
        <v>209</v>
      </c>
      <c r="H16" s="241" t="s">
        <v>210</v>
      </c>
    </row>
    <row r="17" spans="1:10" x14ac:dyDescent="0.25">
      <c r="A17" s="241" t="s">
        <v>211</v>
      </c>
      <c r="B17" s="241">
        <v>1340</v>
      </c>
      <c r="C17">
        <f>B17*6</f>
        <v>8040</v>
      </c>
      <c r="D17" s="243">
        <f>C18*11.65%</f>
        <v>346.56420000000003</v>
      </c>
      <c r="E17" s="241">
        <f>B17*8.33%</f>
        <v>111.622</v>
      </c>
      <c r="F17" s="241">
        <f>C17*8.33%</f>
        <v>669.73199999999997</v>
      </c>
      <c r="G17" s="241"/>
      <c r="H17" s="241">
        <v>1340</v>
      </c>
    </row>
    <row r="18" spans="1:10" x14ac:dyDescent="0.25">
      <c r="A18" s="241" t="s">
        <v>212</v>
      </c>
      <c r="B18" s="241">
        <v>495.8</v>
      </c>
      <c r="C18">
        <f t="shared" ref="C18:C21" si="5">B18*6</f>
        <v>2974.8</v>
      </c>
      <c r="D18" s="243">
        <f>C19*11.65%</f>
        <v>346.56420000000003</v>
      </c>
      <c r="E18" s="318">
        <f t="shared" ref="E18:E22" si="6">B18*8.33%</f>
        <v>41.300139999999999</v>
      </c>
      <c r="F18" s="243">
        <f>C18*8.33%</f>
        <v>247.80084000000002</v>
      </c>
      <c r="G18" s="241"/>
      <c r="H18" s="241">
        <v>495.8</v>
      </c>
    </row>
    <row r="19" spans="1:10" x14ac:dyDescent="0.25">
      <c r="A19" s="241" t="s">
        <v>213</v>
      </c>
      <c r="B19" s="241">
        <v>495.8</v>
      </c>
      <c r="C19">
        <f t="shared" si="5"/>
        <v>2974.8</v>
      </c>
      <c r="D19" s="243">
        <f t="shared" ref="D19:D21" si="7">C19*11.65%</f>
        <v>346.56420000000003</v>
      </c>
      <c r="E19" s="318">
        <f t="shared" si="6"/>
        <v>41.300139999999999</v>
      </c>
      <c r="F19" s="243">
        <f t="shared" ref="F19:F22" si="8">C19*8.33%</f>
        <v>247.80084000000002</v>
      </c>
      <c r="G19" s="241"/>
      <c r="H19" s="241">
        <v>495.8</v>
      </c>
    </row>
    <row r="20" spans="1:10" x14ac:dyDescent="0.25">
      <c r="A20" s="241" t="s">
        <v>214</v>
      </c>
      <c r="B20" s="241">
        <v>495.8</v>
      </c>
      <c r="C20">
        <f t="shared" si="5"/>
        <v>2974.8</v>
      </c>
      <c r="D20" s="243">
        <f t="shared" si="7"/>
        <v>346.56420000000003</v>
      </c>
      <c r="E20" s="318">
        <f t="shared" si="6"/>
        <v>41.300139999999999</v>
      </c>
      <c r="F20" s="243">
        <f t="shared" si="8"/>
        <v>247.80084000000002</v>
      </c>
      <c r="G20" s="241"/>
      <c r="H20" s="241">
        <v>495.8</v>
      </c>
    </row>
    <row r="21" spans="1:10" x14ac:dyDescent="0.25">
      <c r="A21" s="241" t="s">
        <v>215</v>
      </c>
      <c r="B21" s="241">
        <v>495.8</v>
      </c>
      <c r="C21">
        <f t="shared" si="5"/>
        <v>2974.8</v>
      </c>
      <c r="D21" s="243">
        <f t="shared" si="7"/>
        <v>346.56420000000003</v>
      </c>
      <c r="E21" s="318">
        <f t="shared" si="6"/>
        <v>41.300139999999999</v>
      </c>
      <c r="F21" s="243">
        <f t="shared" si="8"/>
        <v>247.80084000000002</v>
      </c>
      <c r="G21" s="241"/>
      <c r="H21" s="241">
        <v>495.8</v>
      </c>
    </row>
    <row r="22" spans="1:10" x14ac:dyDescent="0.25">
      <c r="A22" s="241" t="s">
        <v>216</v>
      </c>
      <c r="B22" s="241"/>
      <c r="D22" s="243"/>
      <c r="E22" s="241">
        <f t="shared" si="6"/>
        <v>0</v>
      </c>
      <c r="F22" s="243">
        <f t="shared" si="8"/>
        <v>0</v>
      </c>
      <c r="G22" s="241"/>
      <c r="H22" s="241">
        <v>733</v>
      </c>
    </row>
    <row r="23" spans="1:10" x14ac:dyDescent="0.25">
      <c r="A23" s="241"/>
      <c r="B23" s="241"/>
      <c r="D23" s="243"/>
      <c r="E23" s="241"/>
      <c r="F23" s="243"/>
      <c r="G23" s="241"/>
      <c r="H23" s="241"/>
    </row>
    <row r="24" spans="1:10" x14ac:dyDescent="0.25">
      <c r="A24" s="241"/>
      <c r="B24" s="242"/>
      <c r="C24" s="319">
        <f t="shared" ref="C24:H24" si="9">SUM(C17:C23)</f>
        <v>19939.199999999997</v>
      </c>
      <c r="D24" s="244">
        <f t="shared" si="9"/>
        <v>1732.8210000000001</v>
      </c>
      <c r="E24" s="244">
        <f t="shared" si="9"/>
        <v>276.82256000000001</v>
      </c>
      <c r="F24" s="244">
        <f t="shared" si="9"/>
        <v>1660.9353600000002</v>
      </c>
      <c r="G24" s="241">
        <f t="shared" si="9"/>
        <v>0</v>
      </c>
      <c r="H24" s="241">
        <f t="shared" si="9"/>
        <v>4056.2000000000003</v>
      </c>
      <c r="J24" s="320">
        <f>SUM(C24:I24)</f>
        <v>27665.978919999998</v>
      </c>
    </row>
    <row r="26" spans="1:10" x14ac:dyDescent="0.25">
      <c r="D26" s="320">
        <f>D11+D24</f>
        <v>4438.6500000000005</v>
      </c>
      <c r="J26" s="321">
        <f>J11+J24</f>
        <v>65582.832819999996</v>
      </c>
    </row>
    <row r="27" spans="1:10" x14ac:dyDescent="0.25">
      <c r="D27" s="320"/>
      <c r="F27" s="320">
        <f>F11+F24</f>
        <v>5642.3421600000001</v>
      </c>
    </row>
    <row r="30" spans="1:10" x14ac:dyDescent="0.25">
      <c r="A30" s="241" t="s">
        <v>205</v>
      </c>
      <c r="B30" s="241" t="s">
        <v>206</v>
      </c>
      <c r="C30" s="241" t="s">
        <v>207</v>
      </c>
      <c r="D30" s="241" t="s">
        <v>208</v>
      </c>
      <c r="E30" s="241" t="s">
        <v>218</v>
      </c>
      <c r="F30" s="241" t="s">
        <v>217</v>
      </c>
      <c r="G30" s="241" t="s">
        <v>209</v>
      </c>
      <c r="H30" s="241" t="s">
        <v>210</v>
      </c>
    </row>
    <row r="31" spans="1:10" x14ac:dyDescent="0.25">
      <c r="A31" s="241" t="s">
        <v>247</v>
      </c>
      <c r="B31" s="241">
        <v>901</v>
      </c>
      <c r="C31">
        <f>B31*5</f>
        <v>4505</v>
      </c>
      <c r="D31" s="243">
        <f>C31*11.65%</f>
        <v>524.83249999999998</v>
      </c>
      <c r="E31" s="241"/>
      <c r="F31" s="243"/>
      <c r="G31" s="241">
        <v>460</v>
      </c>
      <c r="H31" s="241">
        <v>850</v>
      </c>
    </row>
    <row r="32" spans="1:10" x14ac:dyDescent="0.25">
      <c r="A32" s="241" t="s">
        <v>248</v>
      </c>
      <c r="B32" s="241">
        <v>700</v>
      </c>
      <c r="C32">
        <f t="shared" ref="C32" si="10">B32*5</f>
        <v>3500</v>
      </c>
      <c r="D32" s="243">
        <f>C32*11.65%</f>
        <v>407.75</v>
      </c>
      <c r="E32" s="318">
        <f t="shared" ref="E32" si="11">B32*8.33%</f>
        <v>58.31</v>
      </c>
      <c r="F32" s="243">
        <f>C32*8.33%</f>
        <v>291.55</v>
      </c>
      <c r="G32" s="241">
        <v>460</v>
      </c>
      <c r="H32" s="241">
        <v>650</v>
      </c>
    </row>
    <row r="33" spans="1:9" x14ac:dyDescent="0.25">
      <c r="A33" s="241"/>
      <c r="B33" s="241"/>
      <c r="D33" s="243"/>
      <c r="E33" s="318"/>
      <c r="F33" s="243"/>
      <c r="G33" s="241"/>
      <c r="H33" s="241"/>
    </row>
    <row r="34" spans="1:9" x14ac:dyDescent="0.25">
      <c r="A34" s="241"/>
      <c r="B34" s="241"/>
      <c r="D34" s="243"/>
      <c r="E34" s="318"/>
      <c r="F34" s="243"/>
      <c r="G34" s="241"/>
      <c r="H34" s="241"/>
    </row>
    <row r="35" spans="1:9" x14ac:dyDescent="0.25">
      <c r="A35" s="241"/>
      <c r="B35" s="241"/>
      <c r="D35" s="243"/>
      <c r="E35" s="318"/>
      <c r="F35" s="243"/>
      <c r="G35" s="241"/>
      <c r="H35" s="241"/>
    </row>
    <row r="36" spans="1:9" x14ac:dyDescent="0.25">
      <c r="A36" s="241"/>
      <c r="B36" s="241"/>
      <c r="D36" s="243"/>
      <c r="E36" s="241"/>
      <c r="F36" s="243"/>
      <c r="G36" s="241"/>
      <c r="H36" s="241"/>
    </row>
    <row r="37" spans="1:9" x14ac:dyDescent="0.25">
      <c r="A37" s="241"/>
      <c r="B37" s="241"/>
      <c r="D37" s="243"/>
      <c r="E37" s="241"/>
      <c r="F37" s="243"/>
      <c r="G37" s="241"/>
      <c r="H37" s="241"/>
    </row>
    <row r="38" spans="1:9" x14ac:dyDescent="0.25">
      <c r="A38" s="241"/>
      <c r="B38" s="242"/>
      <c r="C38" s="319">
        <f t="shared" ref="C38" si="12">SUM(C31:C37)</f>
        <v>8005</v>
      </c>
      <c r="D38" s="244">
        <f t="shared" ref="D38" si="13">SUM(D31:D37)</f>
        <v>932.58249999999998</v>
      </c>
      <c r="E38" s="244">
        <f t="shared" ref="E38" si="14">SUM(E31:E37)</f>
        <v>58.31</v>
      </c>
      <c r="F38" s="244">
        <f t="shared" ref="F38" si="15">SUM(F31:F37)</f>
        <v>291.55</v>
      </c>
      <c r="G38" s="241"/>
      <c r="H38" s="241"/>
    </row>
    <row r="39" spans="1:9" x14ac:dyDescent="0.25">
      <c r="A39" s="241" t="s">
        <v>247</v>
      </c>
      <c r="B39" s="241">
        <v>817</v>
      </c>
      <c r="C39">
        <f>B39*7</f>
        <v>5719</v>
      </c>
      <c r="D39" s="243">
        <f t="shared" ref="D39:D40" si="16">C39*11.65%</f>
        <v>666.26350000000002</v>
      </c>
      <c r="E39" s="318"/>
      <c r="F39" s="243"/>
      <c r="G39" s="241"/>
    </row>
    <row r="40" spans="1:9" x14ac:dyDescent="0.25">
      <c r="A40" s="241" t="s">
        <v>248</v>
      </c>
      <c r="B40" s="241">
        <v>700</v>
      </c>
      <c r="C40">
        <f>B40*6</f>
        <v>4200</v>
      </c>
      <c r="D40" s="243">
        <f t="shared" si="16"/>
        <v>489.3</v>
      </c>
      <c r="E40" s="318">
        <f t="shared" ref="E40" si="17">B40*8.33%</f>
        <v>58.31</v>
      </c>
      <c r="F40" s="243">
        <f>C40*8.33%</f>
        <v>349.86</v>
      </c>
      <c r="G40" s="241"/>
    </row>
    <row r="43" spans="1:9" x14ac:dyDescent="0.25">
      <c r="C43">
        <f>C32+C40</f>
        <v>7700</v>
      </c>
      <c r="D43" s="320">
        <f>D32+D40</f>
        <v>897.05</v>
      </c>
      <c r="F43" s="320">
        <f>F32+F40</f>
        <v>641.41000000000008</v>
      </c>
      <c r="G43">
        <v>460</v>
      </c>
      <c r="H43">
        <v>650</v>
      </c>
      <c r="I43" s="320">
        <f>C43+D43+G43+H43</f>
        <v>9707.0499999999993</v>
      </c>
    </row>
    <row r="44" spans="1:9" x14ac:dyDescent="0.25">
      <c r="C44">
        <f>C32+C40</f>
        <v>7700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5"/>
  <sheetViews>
    <sheetView topLeftCell="A19" workbookViewId="0">
      <selection activeCell="C36" sqref="C36"/>
    </sheetView>
  </sheetViews>
  <sheetFormatPr baseColWidth="10" defaultRowHeight="15" x14ac:dyDescent="0.25"/>
  <sheetData>
    <row r="1" spans="1:12" ht="15.75" x14ac:dyDescent="0.25">
      <c r="A1" s="525" t="s">
        <v>230</v>
      </c>
      <c r="B1" s="525"/>
      <c r="C1" s="525"/>
      <c r="D1" s="525"/>
      <c r="E1" s="525"/>
      <c r="F1" s="525"/>
      <c r="G1" s="525"/>
      <c r="H1" s="525"/>
      <c r="I1" s="525"/>
      <c r="J1" s="525"/>
      <c r="K1" s="525"/>
      <c r="L1" s="526"/>
    </row>
    <row r="2" spans="1:12" ht="60" x14ac:dyDescent="0.25">
      <c r="A2" s="35" t="s">
        <v>0</v>
      </c>
      <c r="B2" s="35" t="s">
        <v>1</v>
      </c>
      <c r="C2" s="132" t="s">
        <v>2</v>
      </c>
      <c r="D2" s="35" t="s">
        <v>48</v>
      </c>
      <c r="E2" s="35" t="s">
        <v>3</v>
      </c>
      <c r="F2" s="35" t="s">
        <v>4</v>
      </c>
      <c r="G2" s="527" t="s">
        <v>7</v>
      </c>
      <c r="H2" s="528"/>
      <c r="I2" s="528"/>
      <c r="J2" s="529"/>
      <c r="K2" s="292" t="s">
        <v>231</v>
      </c>
      <c r="L2" s="36" t="s">
        <v>232</v>
      </c>
    </row>
    <row r="3" spans="1:12" ht="38.25" x14ac:dyDescent="0.25">
      <c r="A3" s="530" t="s">
        <v>47</v>
      </c>
      <c r="B3" s="425" t="s">
        <v>164</v>
      </c>
      <c r="C3" s="217" t="s">
        <v>144</v>
      </c>
      <c r="D3" s="218" t="s">
        <v>70</v>
      </c>
      <c r="E3" s="219">
        <v>44197</v>
      </c>
      <c r="F3" s="219">
        <v>44560</v>
      </c>
      <c r="G3" s="221">
        <v>0</v>
      </c>
      <c r="H3" s="221">
        <v>0</v>
      </c>
      <c r="I3" s="221">
        <v>2500</v>
      </c>
      <c r="J3" s="221">
        <v>0</v>
      </c>
      <c r="K3" s="221"/>
      <c r="L3" s="222" t="s">
        <v>233</v>
      </c>
    </row>
    <row r="4" spans="1:12" ht="25.5" x14ac:dyDescent="0.25">
      <c r="A4" s="531"/>
      <c r="B4" s="423"/>
      <c r="C4" s="39" t="s">
        <v>154</v>
      </c>
      <c r="D4" s="43" t="s">
        <v>70</v>
      </c>
      <c r="E4" s="126"/>
      <c r="F4" s="126"/>
      <c r="G4" s="123">
        <v>0</v>
      </c>
      <c r="H4" s="123">
        <v>0</v>
      </c>
      <c r="I4" s="123">
        <v>2000</v>
      </c>
      <c r="J4" s="123">
        <v>0</v>
      </c>
      <c r="K4" s="123"/>
      <c r="L4" s="222" t="s">
        <v>233</v>
      </c>
    </row>
    <row r="5" spans="1:12" ht="76.5" x14ac:dyDescent="0.25">
      <c r="A5" s="531"/>
      <c r="B5" s="423"/>
      <c r="C5" s="39" t="s">
        <v>145</v>
      </c>
      <c r="D5" s="43" t="s">
        <v>70</v>
      </c>
      <c r="E5" s="126"/>
      <c r="F5" s="126"/>
      <c r="G5" s="123">
        <v>0</v>
      </c>
      <c r="H5" s="123">
        <v>0</v>
      </c>
      <c r="I5" s="123">
        <v>700</v>
      </c>
      <c r="J5" s="123">
        <v>0</v>
      </c>
      <c r="K5" s="123"/>
      <c r="L5" s="222" t="s">
        <v>233</v>
      </c>
    </row>
    <row r="6" spans="1:12" ht="25.5" x14ac:dyDescent="0.25">
      <c r="A6" s="531"/>
      <c r="B6" s="423"/>
      <c r="C6" s="39" t="s">
        <v>155</v>
      </c>
      <c r="D6" s="43" t="s">
        <v>70</v>
      </c>
      <c r="E6" s="126"/>
      <c r="F6" s="126"/>
      <c r="G6" s="123">
        <v>1750</v>
      </c>
      <c r="H6" s="123">
        <v>1750</v>
      </c>
      <c r="I6" s="123">
        <v>1750</v>
      </c>
      <c r="J6" s="123">
        <v>1750</v>
      </c>
      <c r="K6" s="123"/>
      <c r="L6" s="222" t="s">
        <v>233</v>
      </c>
    </row>
    <row r="7" spans="1:12" ht="51" x14ac:dyDescent="0.25">
      <c r="A7" s="531"/>
      <c r="B7" s="423"/>
      <c r="C7" s="39" t="s">
        <v>146</v>
      </c>
      <c r="D7" s="43" t="s">
        <v>70</v>
      </c>
      <c r="E7" s="126"/>
      <c r="F7" s="126"/>
      <c r="G7" s="123">
        <v>0</v>
      </c>
      <c r="H7" s="123">
        <v>0</v>
      </c>
      <c r="I7" s="123">
        <v>1943.01</v>
      </c>
      <c r="J7" s="123">
        <v>0</v>
      </c>
      <c r="K7" s="123"/>
      <c r="L7" s="222" t="s">
        <v>233</v>
      </c>
    </row>
    <row r="8" spans="1:12" ht="25.5" x14ac:dyDescent="0.25">
      <c r="A8" s="531"/>
      <c r="B8" s="423"/>
      <c r="C8" s="39" t="s">
        <v>156</v>
      </c>
      <c r="D8" s="43" t="s">
        <v>70</v>
      </c>
      <c r="E8" s="126"/>
      <c r="F8" s="126"/>
      <c r="G8" s="123">
        <v>0</v>
      </c>
      <c r="H8" s="123">
        <v>0</v>
      </c>
      <c r="I8" s="123">
        <v>700</v>
      </c>
      <c r="J8" s="123">
        <v>0</v>
      </c>
      <c r="K8" s="183"/>
      <c r="L8" s="222" t="s">
        <v>233</v>
      </c>
    </row>
    <row r="9" spans="1:12" ht="25.5" x14ac:dyDescent="0.25">
      <c r="A9" s="531"/>
      <c r="B9" s="423"/>
      <c r="C9" s="39" t="s">
        <v>157</v>
      </c>
      <c r="D9" s="43" t="s">
        <v>70</v>
      </c>
      <c r="E9" s="126"/>
      <c r="F9" s="126"/>
      <c r="G9" s="123">
        <v>200</v>
      </c>
      <c r="H9" s="123">
        <v>200</v>
      </c>
      <c r="I9" s="123">
        <v>200</v>
      </c>
      <c r="J9" s="123">
        <v>200</v>
      </c>
      <c r="K9" s="183"/>
      <c r="L9" s="222" t="s">
        <v>233</v>
      </c>
    </row>
    <row r="10" spans="1:12" ht="76.5" x14ac:dyDescent="0.25">
      <c r="A10" s="531"/>
      <c r="B10" s="423"/>
      <c r="C10" s="189" t="s">
        <v>171</v>
      </c>
      <c r="D10" s="43" t="s">
        <v>70</v>
      </c>
      <c r="E10" s="126"/>
      <c r="F10" s="126"/>
      <c r="G10" s="183">
        <v>0</v>
      </c>
      <c r="H10" s="183">
        <v>0</v>
      </c>
      <c r="I10" s="183">
        <v>0</v>
      </c>
      <c r="J10" s="183">
        <v>2157.2199999999998</v>
      </c>
      <c r="K10" s="183"/>
      <c r="L10" s="222" t="s">
        <v>233</v>
      </c>
    </row>
    <row r="11" spans="1:12" ht="64.5" thickBot="1" x14ac:dyDescent="0.3">
      <c r="A11" s="532"/>
      <c r="B11" s="424"/>
      <c r="C11" s="168" t="s">
        <v>170</v>
      </c>
      <c r="D11" s="43" t="s">
        <v>70</v>
      </c>
      <c r="E11" s="196"/>
      <c r="F11" s="196"/>
      <c r="G11" s="293">
        <v>0</v>
      </c>
      <c r="H11" s="293">
        <v>0</v>
      </c>
      <c r="I11" s="293">
        <v>1000</v>
      </c>
      <c r="J11" s="293">
        <v>0</v>
      </c>
      <c r="K11" s="293"/>
      <c r="L11" s="199" t="s">
        <v>234</v>
      </c>
    </row>
    <row r="12" spans="1:12" ht="25.5" x14ac:dyDescent="0.25">
      <c r="A12" s="417"/>
      <c r="B12" s="417"/>
      <c r="C12" s="48" t="s">
        <v>90</v>
      </c>
      <c r="D12" s="19" t="s">
        <v>91</v>
      </c>
      <c r="E12" s="10">
        <v>44197</v>
      </c>
      <c r="F12" s="51">
        <v>44561</v>
      </c>
      <c r="G12" s="13">
        <v>625</v>
      </c>
      <c r="H12" s="13">
        <v>625</v>
      </c>
      <c r="I12" s="13">
        <v>625</v>
      </c>
      <c r="J12" s="13">
        <v>625</v>
      </c>
      <c r="K12" s="13"/>
      <c r="L12" s="13">
        <f>SUM(G12+H12+I12+J12)</f>
        <v>2500</v>
      </c>
    </row>
    <row r="13" spans="1:12" ht="25.5" x14ac:dyDescent="0.25">
      <c r="A13" s="417"/>
      <c r="B13" s="417"/>
      <c r="C13" s="48" t="s">
        <v>92</v>
      </c>
      <c r="D13" s="19" t="s">
        <v>93</v>
      </c>
      <c r="E13" s="10">
        <v>44197</v>
      </c>
      <c r="F13" s="51">
        <v>44561</v>
      </c>
      <c r="G13" s="47">
        <v>125</v>
      </c>
      <c r="H13" s="47">
        <v>125</v>
      </c>
      <c r="I13" s="47">
        <v>125</v>
      </c>
      <c r="J13" s="47">
        <v>125</v>
      </c>
      <c r="K13" s="47"/>
      <c r="L13" s="13">
        <f>SUM(G13+H13+I13+J13)</f>
        <v>500</v>
      </c>
    </row>
    <row r="14" spans="1:12" ht="63.75" x14ac:dyDescent="0.25">
      <c r="A14" s="417"/>
      <c r="B14" s="417"/>
      <c r="C14" s="53" t="s">
        <v>126</v>
      </c>
      <c r="D14" s="24" t="s">
        <v>89</v>
      </c>
      <c r="E14" s="51">
        <v>44197</v>
      </c>
      <c r="F14" s="51">
        <v>44561</v>
      </c>
      <c r="G14" s="47">
        <v>1000</v>
      </c>
      <c r="H14" s="47">
        <v>0</v>
      </c>
      <c r="I14" s="47">
        <v>0</v>
      </c>
      <c r="J14" s="47">
        <v>0</v>
      </c>
      <c r="K14" s="47"/>
      <c r="L14" s="13">
        <v>1000</v>
      </c>
    </row>
    <row r="15" spans="1:12" ht="63.75" x14ac:dyDescent="0.25">
      <c r="A15" s="417"/>
      <c r="B15" s="417"/>
      <c r="C15" s="20" t="s">
        <v>122</v>
      </c>
      <c r="D15" s="54" t="s">
        <v>89</v>
      </c>
      <c r="E15" s="55">
        <v>44197</v>
      </c>
      <c r="F15" s="55">
        <v>44561</v>
      </c>
      <c r="G15" s="47">
        <v>1500</v>
      </c>
      <c r="H15" s="57">
        <v>0</v>
      </c>
      <c r="I15" s="57">
        <v>0</v>
      </c>
      <c r="J15" s="57">
        <v>0</v>
      </c>
      <c r="K15" s="57">
        <v>600</v>
      </c>
      <c r="L15" s="13" t="s">
        <v>235</v>
      </c>
    </row>
    <row r="16" spans="1:12" ht="89.25" x14ac:dyDescent="0.25">
      <c r="A16" s="417"/>
      <c r="B16" s="417"/>
      <c r="C16" s="27" t="s">
        <v>168</v>
      </c>
      <c r="D16" s="54" t="s">
        <v>236</v>
      </c>
      <c r="E16" s="55">
        <v>44197</v>
      </c>
      <c r="F16" s="55">
        <v>44561</v>
      </c>
      <c r="G16" s="57">
        <v>3000</v>
      </c>
      <c r="H16" s="57">
        <v>3000</v>
      </c>
      <c r="I16" s="57">
        <v>1500</v>
      </c>
      <c r="J16" s="57">
        <v>0</v>
      </c>
      <c r="K16" s="57"/>
      <c r="L16" s="13">
        <v>7500</v>
      </c>
    </row>
    <row r="17" spans="1:12" ht="63.75" x14ac:dyDescent="0.25">
      <c r="A17" s="417"/>
      <c r="B17" s="417"/>
      <c r="C17" s="27" t="s">
        <v>132</v>
      </c>
      <c r="D17" s="54" t="s">
        <v>77</v>
      </c>
      <c r="E17" s="55"/>
      <c r="F17" s="58"/>
      <c r="G17" s="57">
        <v>75</v>
      </c>
      <c r="H17" s="57">
        <v>75</v>
      </c>
      <c r="I17" s="57">
        <v>75</v>
      </c>
      <c r="J17" s="57">
        <v>75</v>
      </c>
      <c r="K17" s="57">
        <v>300</v>
      </c>
      <c r="L17" s="13" t="s">
        <v>237</v>
      </c>
    </row>
    <row r="18" spans="1:12" ht="89.25" x14ac:dyDescent="0.25">
      <c r="A18" s="417"/>
      <c r="B18" s="417"/>
      <c r="C18" s="27" t="s">
        <v>123</v>
      </c>
      <c r="D18" s="54" t="s">
        <v>124</v>
      </c>
      <c r="E18" s="55"/>
      <c r="F18" s="58"/>
      <c r="G18" s="57">
        <v>375</v>
      </c>
      <c r="H18" s="57">
        <v>375</v>
      </c>
      <c r="I18" s="57">
        <v>375</v>
      </c>
      <c r="J18" s="57">
        <v>375</v>
      </c>
      <c r="K18" s="57"/>
      <c r="L18" s="13" t="s">
        <v>233</v>
      </c>
    </row>
    <row r="19" spans="1:12" ht="178.5" x14ac:dyDescent="0.25">
      <c r="A19" s="417"/>
      <c r="B19" s="417"/>
      <c r="C19" s="27" t="s">
        <v>133</v>
      </c>
      <c r="D19" s="54" t="s">
        <v>125</v>
      </c>
      <c r="E19" s="55"/>
      <c r="F19" s="58"/>
      <c r="G19" s="57">
        <v>125</v>
      </c>
      <c r="H19" s="57">
        <v>125</v>
      </c>
      <c r="I19" s="57">
        <v>125</v>
      </c>
      <c r="J19" s="57">
        <v>125</v>
      </c>
      <c r="K19" s="57">
        <v>500</v>
      </c>
      <c r="L19" s="13" t="s">
        <v>237</v>
      </c>
    </row>
    <row r="20" spans="1:12" ht="90" thickBot="1" x14ac:dyDescent="0.3">
      <c r="A20" s="418"/>
      <c r="B20" s="418"/>
      <c r="C20" s="146" t="s">
        <v>142</v>
      </c>
      <c r="D20" s="294" t="s">
        <v>131</v>
      </c>
      <c r="E20" s="295"/>
      <c r="F20" s="295"/>
      <c r="G20" s="296">
        <v>2213.2800000000002</v>
      </c>
      <c r="H20" s="296">
        <v>0</v>
      </c>
      <c r="I20" s="296">
        <v>0</v>
      </c>
      <c r="J20" s="296">
        <v>0</v>
      </c>
      <c r="K20" s="296">
        <v>2213.2800000000002</v>
      </c>
      <c r="L20" s="297" t="s">
        <v>238</v>
      </c>
    </row>
    <row r="21" spans="1:12" ht="141" thickBot="1" x14ac:dyDescent="0.3">
      <c r="A21" s="152" t="s">
        <v>63</v>
      </c>
      <c r="B21" s="152" t="s">
        <v>36</v>
      </c>
      <c r="C21" s="153" t="s">
        <v>128</v>
      </c>
      <c r="D21" s="298" t="s">
        <v>127</v>
      </c>
      <c r="E21" s="299">
        <v>44197</v>
      </c>
      <c r="F21" s="299">
        <v>44561</v>
      </c>
      <c r="G21" s="300">
        <v>500</v>
      </c>
      <c r="H21" s="300">
        <v>500</v>
      </c>
      <c r="I21" s="300">
        <v>500</v>
      </c>
      <c r="J21" s="300">
        <v>500</v>
      </c>
      <c r="K21" s="300">
        <v>2000</v>
      </c>
      <c r="L21" s="297" t="s">
        <v>238</v>
      </c>
    </row>
    <row r="22" spans="1:12" ht="178.5" x14ac:dyDescent="0.25">
      <c r="A22" s="437" t="s">
        <v>147</v>
      </c>
      <c r="B22" s="425" t="s">
        <v>138</v>
      </c>
      <c r="C22" s="20" t="s">
        <v>106</v>
      </c>
      <c r="D22" s="28" t="s">
        <v>79</v>
      </c>
      <c r="E22" s="536">
        <v>44228</v>
      </c>
      <c r="F22" s="536">
        <v>44530</v>
      </c>
      <c r="G22" s="57">
        <v>1000</v>
      </c>
      <c r="H22" s="57">
        <v>0</v>
      </c>
      <c r="I22" s="57">
        <v>0</v>
      </c>
      <c r="J22" s="57">
        <v>1000</v>
      </c>
      <c r="K22" s="57"/>
      <c r="L22" s="59" t="s">
        <v>235</v>
      </c>
    </row>
    <row r="23" spans="1:12" ht="89.25" x14ac:dyDescent="0.25">
      <c r="A23" s="417"/>
      <c r="B23" s="423"/>
      <c r="C23" s="20" t="s">
        <v>129</v>
      </c>
      <c r="D23" s="28" t="s">
        <v>105</v>
      </c>
      <c r="E23" s="536"/>
      <c r="F23" s="536"/>
      <c r="G23" s="57">
        <v>1000</v>
      </c>
      <c r="H23" s="57">
        <v>0</v>
      </c>
      <c r="I23" s="57">
        <v>0</v>
      </c>
      <c r="J23" s="57">
        <v>1000</v>
      </c>
      <c r="K23" s="57">
        <v>140</v>
      </c>
      <c r="L23" s="59" t="s">
        <v>239</v>
      </c>
    </row>
    <row r="24" spans="1:12" ht="115.5" thickBot="1" x14ac:dyDescent="0.3">
      <c r="A24" s="417"/>
      <c r="B24" s="423"/>
      <c r="C24" s="20" t="s">
        <v>148</v>
      </c>
      <c r="D24" s="28" t="s">
        <v>105</v>
      </c>
      <c r="E24" s="536"/>
      <c r="F24" s="536"/>
      <c r="G24" s="301">
        <v>0</v>
      </c>
      <c r="H24" s="301">
        <v>0</v>
      </c>
      <c r="I24" s="301">
        <v>2000</v>
      </c>
      <c r="J24" s="301">
        <v>0</v>
      </c>
      <c r="K24" s="301">
        <v>2000</v>
      </c>
      <c r="L24" s="297" t="s">
        <v>238</v>
      </c>
    </row>
    <row r="25" spans="1:12" ht="64.5" thickBot="1" x14ac:dyDescent="0.3">
      <c r="A25" s="418"/>
      <c r="B25" s="424"/>
      <c r="C25" s="20" t="s">
        <v>187</v>
      </c>
      <c r="D25" s="159" t="s">
        <v>79</v>
      </c>
      <c r="E25" s="537"/>
      <c r="F25" s="537"/>
      <c r="G25" s="162">
        <v>0</v>
      </c>
      <c r="H25" s="162">
        <v>0</v>
      </c>
      <c r="I25" s="162">
        <v>0</v>
      </c>
      <c r="J25" s="162">
        <v>4000</v>
      </c>
      <c r="K25" s="162"/>
      <c r="L25" s="163" t="s">
        <v>233</v>
      </c>
    </row>
    <row r="26" spans="1:12" ht="102.75" thickBot="1" x14ac:dyDescent="0.3">
      <c r="A26" s="276" t="s">
        <v>108</v>
      </c>
      <c r="B26" s="281" t="s">
        <v>139</v>
      </c>
      <c r="C26" s="164" t="s">
        <v>165</v>
      </c>
      <c r="D26" s="165" t="s">
        <v>76</v>
      </c>
      <c r="E26" s="282">
        <v>44197</v>
      </c>
      <c r="F26" s="282">
        <v>44561</v>
      </c>
      <c r="G26" s="302">
        <v>0</v>
      </c>
      <c r="H26" s="302">
        <v>1500</v>
      </c>
      <c r="I26" s="302">
        <v>1500</v>
      </c>
      <c r="J26" s="302">
        <v>0</v>
      </c>
      <c r="K26" s="302">
        <v>3000</v>
      </c>
      <c r="L26" s="303" t="s">
        <v>238</v>
      </c>
    </row>
    <row r="27" spans="1:12" ht="114.75" x14ac:dyDescent="0.25">
      <c r="A27" s="533" t="s">
        <v>38</v>
      </c>
      <c r="B27" s="416" t="s">
        <v>140</v>
      </c>
      <c r="C27" s="172" t="s">
        <v>166</v>
      </c>
      <c r="D27" s="152" t="s">
        <v>78</v>
      </c>
      <c r="E27" s="173">
        <v>44197</v>
      </c>
      <c r="F27" s="173">
        <v>44561</v>
      </c>
      <c r="G27" s="156">
        <v>919.09749999999997</v>
      </c>
      <c r="H27" s="156">
        <v>919.09749999999997</v>
      </c>
      <c r="I27" s="156">
        <v>919.09749999999997</v>
      </c>
      <c r="J27" s="156">
        <v>919.09749999999997</v>
      </c>
      <c r="K27" s="156">
        <v>1926.39</v>
      </c>
      <c r="L27" s="157"/>
    </row>
    <row r="28" spans="1:12" ht="38.25" x14ac:dyDescent="0.25">
      <c r="A28" s="455"/>
      <c r="B28" s="417"/>
      <c r="C28" s="124" t="s">
        <v>57</v>
      </c>
      <c r="D28" s="28" t="s">
        <v>94</v>
      </c>
      <c r="E28" s="10">
        <v>44197</v>
      </c>
      <c r="F28" s="10">
        <v>44561</v>
      </c>
      <c r="G28" s="57">
        <v>1375</v>
      </c>
      <c r="H28" s="57">
        <v>1375</v>
      </c>
      <c r="I28" s="57">
        <v>1375</v>
      </c>
      <c r="J28" s="57">
        <v>1375</v>
      </c>
      <c r="K28" s="57">
        <v>1500</v>
      </c>
      <c r="L28" s="59"/>
    </row>
    <row r="29" spans="1:12" ht="51" x14ac:dyDescent="0.25">
      <c r="A29" s="455"/>
      <c r="B29" s="417"/>
      <c r="C29" s="124" t="s">
        <v>58</v>
      </c>
      <c r="D29" s="28" t="s">
        <v>95</v>
      </c>
      <c r="E29" s="10">
        <v>44197</v>
      </c>
      <c r="F29" s="10">
        <v>44561</v>
      </c>
      <c r="G29" s="57">
        <f>6075/4</f>
        <v>1518.75</v>
      </c>
      <c r="H29" s="57">
        <v>1518.75</v>
      </c>
      <c r="I29" s="57">
        <v>1518.75</v>
      </c>
      <c r="J29" s="57">
        <v>1518.75</v>
      </c>
      <c r="K29" s="57"/>
      <c r="L29" s="59" t="s">
        <v>239</v>
      </c>
    </row>
    <row r="30" spans="1:12" ht="38.25" x14ac:dyDescent="0.25">
      <c r="A30" s="455"/>
      <c r="B30" s="417"/>
      <c r="C30" s="124" t="s">
        <v>59</v>
      </c>
      <c r="D30" s="28" t="s">
        <v>96</v>
      </c>
      <c r="E30" s="10">
        <v>44197</v>
      </c>
      <c r="F30" s="10">
        <v>44561</v>
      </c>
      <c r="G30" s="57">
        <v>750</v>
      </c>
      <c r="H30" s="57">
        <v>750</v>
      </c>
      <c r="I30" s="57">
        <v>750</v>
      </c>
      <c r="J30" s="57">
        <v>750</v>
      </c>
      <c r="K30" s="57"/>
      <c r="L30" s="59" t="s">
        <v>239</v>
      </c>
    </row>
    <row r="31" spans="1:12" ht="51" x14ac:dyDescent="0.25">
      <c r="A31" s="455"/>
      <c r="B31" s="417"/>
      <c r="C31" s="124" t="s">
        <v>60</v>
      </c>
      <c r="D31" s="28" t="s">
        <v>97</v>
      </c>
      <c r="E31" s="10">
        <v>44197</v>
      </c>
      <c r="F31" s="10">
        <v>44561</v>
      </c>
      <c r="G31" s="71">
        <v>1669.097</v>
      </c>
      <c r="H31" s="71">
        <v>1669.097</v>
      </c>
      <c r="I31" s="71">
        <v>1669.097</v>
      </c>
      <c r="J31" s="71">
        <v>1669.097</v>
      </c>
      <c r="K31" s="71"/>
      <c r="L31" s="59" t="s">
        <v>239</v>
      </c>
    </row>
    <row r="32" spans="1:12" ht="102" x14ac:dyDescent="0.25">
      <c r="A32" s="455"/>
      <c r="B32" s="417"/>
      <c r="C32" s="124" t="s">
        <v>61</v>
      </c>
      <c r="D32" s="28" t="s">
        <v>76</v>
      </c>
      <c r="E32" s="10">
        <v>44197</v>
      </c>
      <c r="F32" s="10">
        <v>44561</v>
      </c>
      <c r="G32" s="57">
        <v>0</v>
      </c>
      <c r="H32" s="57" t="e">
        <f>L32/3</f>
        <v>#VALUE!</v>
      </c>
      <c r="I32" s="57">
        <v>1392.09</v>
      </c>
      <c r="J32" s="57">
        <v>1392.09</v>
      </c>
      <c r="K32" s="57"/>
      <c r="L32" s="67" t="s">
        <v>239</v>
      </c>
    </row>
    <row r="33" spans="1:12" ht="102" x14ac:dyDescent="0.25">
      <c r="A33" s="455"/>
      <c r="B33" s="417"/>
      <c r="C33" s="124" t="s">
        <v>99</v>
      </c>
      <c r="D33" s="28" t="s">
        <v>100</v>
      </c>
      <c r="E33" s="10">
        <v>44197</v>
      </c>
      <c r="F33" s="10">
        <v>44561</v>
      </c>
      <c r="G33" s="57">
        <v>250</v>
      </c>
      <c r="H33" s="57">
        <v>250</v>
      </c>
      <c r="I33" s="57">
        <v>250</v>
      </c>
      <c r="J33" s="57">
        <v>250</v>
      </c>
      <c r="K33" s="57"/>
      <c r="L33" s="59" t="s">
        <v>239</v>
      </c>
    </row>
    <row r="34" spans="1:12" ht="51.75" thickBot="1" x14ac:dyDescent="0.3">
      <c r="A34" s="534"/>
      <c r="B34" s="418"/>
      <c r="C34" s="146" t="s">
        <v>135</v>
      </c>
      <c r="D34" s="159" t="s">
        <v>98</v>
      </c>
      <c r="E34" s="160">
        <v>44197</v>
      </c>
      <c r="F34" s="160">
        <v>44561</v>
      </c>
      <c r="G34" s="150">
        <v>0</v>
      </c>
      <c r="H34" s="150">
        <v>1000</v>
      </c>
      <c r="I34" s="150">
        <v>0</v>
      </c>
      <c r="J34" s="150">
        <v>0</v>
      </c>
      <c r="K34" s="150"/>
      <c r="L34" s="163" t="s">
        <v>239</v>
      </c>
    </row>
    <row r="35" spans="1:12" ht="89.25" x14ac:dyDescent="0.25">
      <c r="A35" s="533" t="s">
        <v>42</v>
      </c>
      <c r="B35" s="510" t="s">
        <v>141</v>
      </c>
      <c r="C35" s="304" t="s">
        <v>151</v>
      </c>
      <c r="D35" s="305" t="s">
        <v>101</v>
      </c>
      <c r="E35" s="306">
        <v>44198</v>
      </c>
      <c r="F35" s="306">
        <v>44562</v>
      </c>
      <c r="G35" s="300">
        <v>0</v>
      </c>
      <c r="H35" s="300">
        <v>0</v>
      </c>
      <c r="I35" s="300">
        <v>300</v>
      </c>
      <c r="J35" s="300">
        <v>3000</v>
      </c>
      <c r="K35" s="300">
        <v>6000</v>
      </c>
      <c r="L35" s="303" t="s">
        <v>238</v>
      </c>
    </row>
    <row r="36" spans="1:12" ht="178.5" x14ac:dyDescent="0.25">
      <c r="A36" s="455"/>
      <c r="B36" s="423"/>
      <c r="C36" s="20" t="s">
        <v>173</v>
      </c>
      <c r="D36" s="54" t="s">
        <v>101</v>
      </c>
      <c r="E36" s="129"/>
      <c r="F36" s="129"/>
      <c r="G36" s="57">
        <v>0</v>
      </c>
      <c r="H36" s="57">
        <v>1500</v>
      </c>
      <c r="I36" s="57">
        <v>1500</v>
      </c>
      <c r="J36" s="57">
        <v>0</v>
      </c>
      <c r="K36" s="57"/>
      <c r="L36" s="67" t="s">
        <v>233</v>
      </c>
    </row>
    <row r="37" spans="1:12" ht="89.25" x14ac:dyDescent="0.25">
      <c r="A37" s="455"/>
      <c r="B37" s="423"/>
      <c r="C37" s="307" t="s">
        <v>174</v>
      </c>
      <c r="D37" s="308" t="s">
        <v>101</v>
      </c>
      <c r="E37" s="309"/>
      <c r="F37" s="309"/>
      <c r="G37" s="301">
        <v>0</v>
      </c>
      <c r="H37" s="301">
        <v>0</v>
      </c>
      <c r="I37" s="301">
        <v>2000</v>
      </c>
      <c r="J37" s="301">
        <v>0</v>
      </c>
      <c r="K37" s="301">
        <v>2000</v>
      </c>
      <c r="L37" s="310" t="s">
        <v>238</v>
      </c>
    </row>
    <row r="38" spans="1:12" ht="76.5" x14ac:dyDescent="0.25">
      <c r="A38" s="455"/>
      <c r="B38" s="423"/>
      <c r="C38" s="20" t="s">
        <v>143</v>
      </c>
      <c r="D38" s="54" t="s">
        <v>101</v>
      </c>
      <c r="E38" s="10">
        <v>44197</v>
      </c>
      <c r="F38" s="10">
        <v>44561</v>
      </c>
      <c r="G38" s="57">
        <v>0</v>
      </c>
      <c r="H38" s="57" t="str">
        <f>L38</f>
        <v xml:space="preserve">EJECUTADO </v>
      </c>
      <c r="I38" s="57">
        <v>0</v>
      </c>
      <c r="J38" s="57">
        <v>0</v>
      </c>
      <c r="K38" s="57">
        <v>200</v>
      </c>
      <c r="L38" s="67" t="s">
        <v>239</v>
      </c>
    </row>
    <row r="39" spans="1:12" ht="89.25" x14ac:dyDescent="0.25">
      <c r="A39" s="455"/>
      <c r="B39" s="423"/>
      <c r="C39" s="307" t="s">
        <v>167</v>
      </c>
      <c r="D39" s="308" t="s">
        <v>101</v>
      </c>
      <c r="E39" s="311">
        <v>44197</v>
      </c>
      <c r="F39" s="311">
        <v>44561</v>
      </c>
      <c r="G39" s="301">
        <v>0</v>
      </c>
      <c r="H39" s="301">
        <v>0</v>
      </c>
      <c r="I39" s="301">
        <v>0</v>
      </c>
      <c r="J39" s="301">
        <v>6000</v>
      </c>
      <c r="K39" s="301">
        <v>6000</v>
      </c>
      <c r="L39" s="310" t="s">
        <v>234</v>
      </c>
    </row>
    <row r="40" spans="1:12" ht="63.75" x14ac:dyDescent="0.25">
      <c r="A40" s="455"/>
      <c r="B40" s="423"/>
      <c r="C40" s="312" t="s">
        <v>152</v>
      </c>
      <c r="D40" s="313" t="s">
        <v>130</v>
      </c>
      <c r="E40" s="311">
        <v>44198</v>
      </c>
      <c r="F40" s="311">
        <v>44562</v>
      </c>
      <c r="G40" s="301">
        <v>0</v>
      </c>
      <c r="H40" s="301">
        <v>0</v>
      </c>
      <c r="I40" s="301">
        <v>14000</v>
      </c>
      <c r="J40" s="301">
        <v>14000</v>
      </c>
      <c r="K40" s="301">
        <v>28000</v>
      </c>
      <c r="L40" s="310" t="s">
        <v>234</v>
      </c>
    </row>
    <row r="41" spans="1:12" ht="140.25" x14ac:dyDescent="0.25">
      <c r="A41" s="455"/>
      <c r="B41" s="423"/>
      <c r="C41" s="27" t="s">
        <v>153</v>
      </c>
      <c r="D41" s="192" t="s">
        <v>101</v>
      </c>
      <c r="E41" s="51">
        <v>44197</v>
      </c>
      <c r="F41" s="51">
        <v>44561</v>
      </c>
      <c r="G41" s="57">
        <v>0</v>
      </c>
      <c r="H41" s="314">
        <v>4807.37</v>
      </c>
      <c r="I41" s="57">
        <v>4807.37</v>
      </c>
      <c r="J41" s="57">
        <v>0</v>
      </c>
      <c r="K41" s="254"/>
      <c r="L41" s="283" t="s">
        <v>234</v>
      </c>
    </row>
    <row r="42" spans="1:12" ht="90" thickBot="1" x14ac:dyDescent="0.3">
      <c r="A42" s="534"/>
      <c r="B42" s="424"/>
      <c r="C42" s="20" t="s">
        <v>175</v>
      </c>
      <c r="D42" s="202" t="s">
        <v>176</v>
      </c>
      <c r="E42" s="196"/>
      <c r="F42" s="196"/>
      <c r="G42" s="150">
        <v>0</v>
      </c>
      <c r="H42" s="150">
        <v>0</v>
      </c>
      <c r="I42" s="150">
        <v>1000</v>
      </c>
      <c r="J42" s="150">
        <v>0</v>
      </c>
      <c r="K42" s="150">
        <v>1000</v>
      </c>
      <c r="L42" s="67"/>
    </row>
    <row r="43" spans="1:12" ht="15.75" x14ac:dyDescent="0.25">
      <c r="A43" s="3"/>
      <c r="B43" s="3" t="s">
        <v>240</v>
      </c>
      <c r="C43" s="74"/>
      <c r="D43" s="75"/>
      <c r="E43" s="76"/>
      <c r="F43" s="76"/>
      <c r="G43" s="30"/>
      <c r="H43" s="30"/>
      <c r="I43" s="30"/>
      <c r="J43" s="30"/>
      <c r="K43" s="315">
        <f>SUM(K15:K42)</f>
        <v>57379.67</v>
      </c>
      <c r="L43" s="316"/>
    </row>
    <row r="44" spans="1:12" x14ac:dyDescent="0.25">
      <c r="A44" s="81"/>
      <c r="B44" s="31" t="s">
        <v>241</v>
      </c>
      <c r="C44" s="137"/>
      <c r="D44" s="31"/>
      <c r="E44" s="82"/>
      <c r="F44" s="82"/>
      <c r="G44" s="31"/>
      <c r="H44" s="31"/>
      <c r="I44" s="31"/>
      <c r="J44" s="31"/>
      <c r="K44" s="31"/>
      <c r="L44" s="84"/>
    </row>
    <row r="45" spans="1:12" ht="15.75" x14ac:dyDescent="0.25">
      <c r="A45" s="81"/>
      <c r="B45" s="31" t="s">
        <v>242</v>
      </c>
      <c r="C45" s="535"/>
      <c r="D45" s="535"/>
      <c r="E45" s="535"/>
      <c r="F45" s="535"/>
      <c r="G45" s="463"/>
      <c r="H45" s="463"/>
      <c r="I45" s="88"/>
      <c r="J45" s="89"/>
      <c r="K45" s="89"/>
      <c r="L45" s="90"/>
    </row>
  </sheetData>
  <mergeCells count="16">
    <mergeCell ref="A35:A42"/>
    <mergeCell ref="B35:B42"/>
    <mergeCell ref="C45:F45"/>
    <mergeCell ref="G45:H45"/>
    <mergeCell ref="A22:A25"/>
    <mergeCell ref="B22:B25"/>
    <mergeCell ref="E22:E25"/>
    <mergeCell ref="F22:F25"/>
    <mergeCell ref="A27:A34"/>
    <mergeCell ref="B27:B34"/>
    <mergeCell ref="A1:L1"/>
    <mergeCell ref="G2:J2"/>
    <mergeCell ref="A3:A11"/>
    <mergeCell ref="B3:B11"/>
    <mergeCell ref="A12:A20"/>
    <mergeCell ref="B12:B20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E2099-26FF-4044-A860-F47723BB71B8}">
  <dimension ref="B4:D9"/>
  <sheetViews>
    <sheetView workbookViewId="0">
      <selection activeCell="D5" sqref="D5"/>
    </sheetView>
  </sheetViews>
  <sheetFormatPr baseColWidth="10" defaultRowHeight="15" x14ac:dyDescent="0.25"/>
  <cols>
    <col min="2" max="2" width="26.85546875" customWidth="1"/>
  </cols>
  <sheetData>
    <row r="4" spans="2:4" x14ac:dyDescent="0.25">
      <c r="B4" t="s">
        <v>259</v>
      </c>
      <c r="C4" t="s">
        <v>249</v>
      </c>
    </row>
    <row r="5" spans="2:4" x14ac:dyDescent="0.25">
      <c r="B5" t="s">
        <v>250</v>
      </c>
      <c r="C5" t="s">
        <v>252</v>
      </c>
    </row>
    <row r="6" spans="2:4" x14ac:dyDescent="0.25">
      <c r="B6" t="s">
        <v>251</v>
      </c>
      <c r="C6" s="320">
        <v>152019.73000000001</v>
      </c>
    </row>
    <row r="7" spans="2:4" x14ac:dyDescent="0.25">
      <c r="B7" t="s">
        <v>253</v>
      </c>
      <c r="C7" s="320">
        <v>51213.73</v>
      </c>
    </row>
    <row r="8" spans="2:4" x14ac:dyDescent="0.25">
      <c r="B8" t="s">
        <v>254</v>
      </c>
      <c r="C8" s="320">
        <v>8607.16</v>
      </c>
    </row>
    <row r="9" spans="2:4" x14ac:dyDescent="0.25">
      <c r="C9" s="320">
        <f>SUM(C6:C8)</f>
        <v>211840.62000000002</v>
      </c>
      <c r="D9" t="s">
        <v>255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DS133"/>
  <sheetViews>
    <sheetView topLeftCell="G92" zoomScale="69" zoomScaleNormal="69" workbookViewId="0">
      <selection activeCell="H22" sqref="H22:H30"/>
    </sheetView>
  </sheetViews>
  <sheetFormatPr baseColWidth="10" defaultColWidth="11.42578125" defaultRowHeight="14.25" x14ac:dyDescent="0.2"/>
  <cols>
    <col min="1" max="1" width="26.85546875" style="31" customWidth="1"/>
    <col min="2" max="2" width="23.7109375" style="31" customWidth="1"/>
    <col min="3" max="3" width="31.7109375" style="31" customWidth="1"/>
    <col min="4" max="4" width="22" style="81" customWidth="1"/>
    <col min="5" max="5" width="28.28515625" style="31" customWidth="1"/>
    <col min="6" max="6" width="37.5703125" style="137" customWidth="1"/>
    <col min="7" max="7" width="14.42578125" style="31" customWidth="1"/>
    <col min="8" max="8" width="20.42578125" style="31" customWidth="1"/>
    <col min="9" max="9" width="11.85546875" style="31" customWidth="1"/>
    <col min="10" max="10" width="9.28515625" style="82" hidden="1" customWidth="1"/>
    <col min="11" max="11" width="10.85546875" style="82" hidden="1" customWidth="1"/>
    <col min="12" max="12" width="6" style="83" customWidth="1"/>
    <col min="13" max="13" width="7.7109375" style="83" customWidth="1"/>
    <col min="14" max="15" width="7.42578125" style="83" customWidth="1"/>
    <col min="16" max="16" width="10.140625" style="31" customWidth="1"/>
    <col min="17" max="17" width="10.42578125" style="31" customWidth="1"/>
    <col min="18" max="18" width="10" style="31" customWidth="1"/>
    <col min="19" max="19" width="9.5703125" style="31" customWidth="1"/>
    <col min="20" max="20" width="18.7109375" style="119" customWidth="1"/>
    <col min="21" max="21" width="25.28515625" style="31" customWidth="1"/>
    <col min="22" max="22" width="23" style="120" customWidth="1"/>
    <col min="23" max="16384" width="11.42578125" style="31"/>
  </cols>
  <sheetData>
    <row r="1" spans="1:22" ht="23.25" x14ac:dyDescent="0.35">
      <c r="A1" s="492" t="s">
        <v>137</v>
      </c>
      <c r="B1" s="492"/>
      <c r="C1" s="492"/>
      <c r="D1" s="492"/>
      <c r="E1" s="492"/>
      <c r="F1" s="492"/>
      <c r="G1" s="492"/>
      <c r="H1" s="492"/>
      <c r="I1" s="492"/>
      <c r="J1" s="492"/>
      <c r="K1" s="492"/>
      <c r="L1" s="492"/>
      <c r="M1" s="492"/>
      <c r="N1" s="492"/>
      <c r="O1" s="492"/>
      <c r="P1" s="492"/>
      <c r="Q1" s="492"/>
      <c r="R1" s="492"/>
      <c r="S1" s="492"/>
      <c r="T1" s="492"/>
      <c r="U1" s="492"/>
      <c r="V1" s="492"/>
    </row>
    <row r="2" spans="1:22" ht="15.75" x14ac:dyDescent="0.25">
      <c r="B2" s="22"/>
      <c r="C2" s="22"/>
      <c r="D2" s="32"/>
      <c r="E2" s="32"/>
      <c r="F2" s="94"/>
      <c r="G2" s="32"/>
      <c r="H2" s="32"/>
      <c r="I2" s="32"/>
      <c r="J2" s="32"/>
      <c r="K2" s="32"/>
      <c r="L2" s="33"/>
      <c r="M2" s="33"/>
      <c r="N2" s="33"/>
      <c r="O2" s="33"/>
      <c r="P2" s="32"/>
      <c r="Q2" s="32"/>
      <c r="R2" s="32"/>
      <c r="S2" s="32"/>
      <c r="T2" s="34"/>
      <c r="U2" s="32"/>
      <c r="V2" s="32"/>
    </row>
    <row r="3" spans="1:22" ht="23.25" customHeight="1" x14ac:dyDescent="0.3">
      <c r="A3" s="22"/>
      <c r="B3" s="493" t="s">
        <v>28</v>
      </c>
      <c r="C3" s="493"/>
      <c r="D3" s="493"/>
      <c r="E3" s="493"/>
      <c r="F3" s="493"/>
      <c r="G3" s="493"/>
      <c r="H3" s="493"/>
      <c r="I3" s="493"/>
      <c r="J3" s="493"/>
      <c r="K3" s="493"/>
      <c r="L3" s="493"/>
      <c r="M3" s="493"/>
      <c r="N3" s="493"/>
      <c r="O3" s="493"/>
      <c r="P3" s="493"/>
      <c r="Q3" s="493"/>
      <c r="R3" s="493"/>
      <c r="S3" s="493"/>
      <c r="T3" s="493"/>
      <c r="U3" s="493"/>
      <c r="V3" s="32"/>
    </row>
    <row r="4" spans="1:22" ht="23.25" customHeight="1" x14ac:dyDescent="0.25">
      <c r="A4" s="494" t="s">
        <v>17</v>
      </c>
      <c r="B4" s="494"/>
      <c r="C4" s="494"/>
      <c r="D4" s="494"/>
      <c r="E4" s="494"/>
      <c r="F4" s="494"/>
      <c r="G4" s="494"/>
      <c r="H4" s="494"/>
      <c r="I4" s="494"/>
      <c r="J4" s="494"/>
      <c r="K4" s="494"/>
      <c r="L4" s="494"/>
      <c r="M4" s="494"/>
      <c r="N4" s="494"/>
      <c r="O4" s="494"/>
      <c r="P4" s="494"/>
      <c r="Q4" s="494"/>
      <c r="R4" s="494"/>
      <c r="S4" s="494"/>
      <c r="T4" s="494"/>
      <c r="U4" s="494"/>
      <c r="V4" s="494"/>
    </row>
    <row r="5" spans="1:22" ht="53.25" hidden="1" customHeight="1" x14ac:dyDescent="0.2">
      <c r="A5" s="495" t="s">
        <v>17</v>
      </c>
      <c r="B5" s="496"/>
      <c r="C5" s="496"/>
      <c r="D5" s="496"/>
      <c r="E5" s="496"/>
      <c r="F5" s="496"/>
      <c r="G5" s="496"/>
      <c r="H5" s="496"/>
      <c r="I5" s="496"/>
      <c r="J5" s="496"/>
      <c r="K5" s="496"/>
      <c r="L5" s="496"/>
      <c r="M5" s="496"/>
      <c r="N5" s="496"/>
      <c r="O5" s="496"/>
      <c r="P5" s="496"/>
      <c r="Q5" s="496"/>
      <c r="R5" s="496"/>
      <c r="S5" s="496"/>
      <c r="T5" s="496"/>
      <c r="U5" s="496"/>
      <c r="V5" s="497"/>
    </row>
    <row r="6" spans="1:22" ht="77.25" customHeight="1" x14ac:dyDescent="0.2">
      <c r="A6" s="35" t="s">
        <v>8</v>
      </c>
      <c r="B6" s="35" t="s">
        <v>34</v>
      </c>
      <c r="C6" s="35" t="s">
        <v>19</v>
      </c>
      <c r="D6" s="35" t="s">
        <v>0</v>
      </c>
      <c r="E6" s="35" t="s">
        <v>1</v>
      </c>
      <c r="F6" s="132" t="s">
        <v>2</v>
      </c>
      <c r="G6" s="35" t="s">
        <v>18</v>
      </c>
      <c r="H6" s="35" t="s">
        <v>6</v>
      </c>
      <c r="I6" s="35" t="s">
        <v>48</v>
      </c>
      <c r="J6" s="35" t="s">
        <v>3</v>
      </c>
      <c r="K6" s="35" t="s">
        <v>4</v>
      </c>
      <c r="L6" s="574" t="s">
        <v>9</v>
      </c>
      <c r="M6" s="574"/>
      <c r="N6" s="574"/>
      <c r="O6" s="574"/>
      <c r="P6" s="575" t="s">
        <v>7</v>
      </c>
      <c r="Q6" s="575"/>
      <c r="R6" s="575"/>
      <c r="S6" s="575"/>
      <c r="T6" s="36" t="s">
        <v>115</v>
      </c>
      <c r="U6" s="35" t="s">
        <v>5</v>
      </c>
      <c r="V6" s="36" t="s">
        <v>16</v>
      </c>
    </row>
    <row r="7" spans="1:22" ht="39.950000000000003" customHeight="1" x14ac:dyDescent="0.2">
      <c r="A7" s="513" t="s">
        <v>29</v>
      </c>
      <c r="B7" s="513" t="s">
        <v>80</v>
      </c>
      <c r="C7" s="513" t="s">
        <v>81</v>
      </c>
      <c r="D7" s="513" t="s">
        <v>49</v>
      </c>
      <c r="E7" s="513" t="s">
        <v>30</v>
      </c>
      <c r="F7" s="37" t="s">
        <v>12</v>
      </c>
      <c r="G7" s="514"/>
      <c r="H7" s="500"/>
      <c r="I7" s="38" t="s">
        <v>64</v>
      </c>
      <c r="J7" s="9">
        <v>44197</v>
      </c>
      <c r="K7" s="10">
        <v>44196</v>
      </c>
      <c r="L7" s="11">
        <v>0.25</v>
      </c>
      <c r="M7" s="11">
        <v>0.25</v>
      </c>
      <c r="N7" s="11">
        <v>0.25</v>
      </c>
      <c r="O7" s="11">
        <v>0.25</v>
      </c>
      <c r="P7" s="12">
        <v>3900</v>
      </c>
      <c r="Q7" s="12">
        <v>3900</v>
      </c>
      <c r="R7" s="12">
        <v>3900</v>
      </c>
      <c r="S7" s="12">
        <v>3900</v>
      </c>
      <c r="T7" s="13">
        <f>P7+Q7+R7+S7</f>
        <v>15600</v>
      </c>
      <c r="U7" s="15" t="s">
        <v>26</v>
      </c>
      <c r="V7" s="15" t="s">
        <v>27</v>
      </c>
    </row>
    <row r="8" spans="1:22" ht="39.950000000000003" customHeight="1" x14ac:dyDescent="0.2">
      <c r="A8" s="513"/>
      <c r="B8" s="513"/>
      <c r="C8" s="513"/>
      <c r="D8" s="513"/>
      <c r="E8" s="513"/>
      <c r="F8" s="37" t="s">
        <v>11</v>
      </c>
      <c r="G8" s="515"/>
      <c r="H8" s="501"/>
      <c r="I8" s="38" t="s">
        <v>64</v>
      </c>
      <c r="J8" s="9">
        <v>44197</v>
      </c>
      <c r="K8" s="10">
        <v>44196</v>
      </c>
      <c r="L8" s="11">
        <v>0.25</v>
      </c>
      <c r="M8" s="11">
        <v>0.25</v>
      </c>
      <c r="N8" s="11">
        <v>0.25</v>
      </c>
      <c r="O8" s="11">
        <v>0.25</v>
      </c>
      <c r="P8" s="12">
        <v>5772</v>
      </c>
      <c r="Q8" s="12">
        <v>5772</v>
      </c>
      <c r="R8" s="12">
        <v>5772</v>
      </c>
      <c r="S8" s="12">
        <v>5772</v>
      </c>
      <c r="T8" s="13">
        <f>+P8+Q8+R8+S8</f>
        <v>23088</v>
      </c>
      <c r="U8" s="15" t="s">
        <v>26</v>
      </c>
      <c r="V8" s="15" t="s">
        <v>27</v>
      </c>
    </row>
    <row r="9" spans="1:22" ht="39.950000000000003" customHeight="1" x14ac:dyDescent="0.2">
      <c r="A9" s="513"/>
      <c r="B9" s="513"/>
      <c r="C9" s="513"/>
      <c r="D9" s="513"/>
      <c r="E9" s="513"/>
      <c r="F9" s="39" t="s">
        <v>31</v>
      </c>
      <c r="G9" s="515"/>
      <c r="H9" s="501"/>
      <c r="I9" s="38" t="s">
        <v>64</v>
      </c>
      <c r="J9" s="9">
        <v>44197</v>
      </c>
      <c r="K9" s="10">
        <v>44196</v>
      </c>
      <c r="L9" s="11">
        <v>0.25</v>
      </c>
      <c r="M9" s="11">
        <v>0.25</v>
      </c>
      <c r="N9" s="11">
        <v>0.25</v>
      </c>
      <c r="O9" s="11">
        <v>0.25</v>
      </c>
      <c r="P9" s="12">
        <v>2199</v>
      </c>
      <c r="Q9" s="12">
        <v>2199</v>
      </c>
      <c r="R9" s="12">
        <v>2199</v>
      </c>
      <c r="S9" s="12">
        <v>2199</v>
      </c>
      <c r="T9" s="13">
        <f>+P9+Q9+R9+S9</f>
        <v>8796</v>
      </c>
      <c r="U9" s="15" t="s">
        <v>26</v>
      </c>
      <c r="V9" s="15" t="s">
        <v>27</v>
      </c>
    </row>
    <row r="10" spans="1:22" ht="39.950000000000003" customHeight="1" x14ac:dyDescent="0.2">
      <c r="A10" s="513"/>
      <c r="B10" s="513"/>
      <c r="C10" s="513"/>
      <c r="D10" s="513"/>
      <c r="E10" s="513"/>
      <c r="F10" s="39" t="s">
        <v>10</v>
      </c>
      <c r="G10" s="515"/>
      <c r="H10" s="501"/>
      <c r="I10" s="38" t="s">
        <v>65</v>
      </c>
      <c r="J10" s="9">
        <v>44197</v>
      </c>
      <c r="K10" s="10">
        <v>44196</v>
      </c>
      <c r="L10" s="11">
        <v>0.25</v>
      </c>
      <c r="M10" s="11">
        <v>0.25</v>
      </c>
      <c r="N10" s="11">
        <v>0.25</v>
      </c>
      <c r="O10" s="11">
        <v>0.25</v>
      </c>
      <c r="P10" s="238">
        <v>1430.502</v>
      </c>
      <c r="Q10" s="238">
        <v>1430.502</v>
      </c>
      <c r="R10" s="238">
        <v>1382.97</v>
      </c>
      <c r="S10" s="238">
        <v>1382.97</v>
      </c>
      <c r="T10" s="13">
        <f>SUM(P10:S10)</f>
        <v>5626.9440000000004</v>
      </c>
      <c r="U10" s="15" t="s">
        <v>26</v>
      </c>
      <c r="V10" s="16" t="s">
        <v>25</v>
      </c>
    </row>
    <row r="11" spans="1:22" ht="39.950000000000003" customHeight="1" x14ac:dyDescent="0.2">
      <c r="A11" s="513"/>
      <c r="B11" s="513"/>
      <c r="C11" s="513"/>
      <c r="D11" s="513"/>
      <c r="E11" s="513"/>
      <c r="F11" s="39" t="s">
        <v>13</v>
      </c>
      <c r="G11" s="515"/>
      <c r="H11" s="501"/>
      <c r="I11" s="38" t="s">
        <v>66</v>
      </c>
      <c r="J11" s="9">
        <v>44197</v>
      </c>
      <c r="K11" s="10">
        <v>44196</v>
      </c>
      <c r="L11" s="11">
        <v>0.25</v>
      </c>
      <c r="M11" s="11">
        <v>0.25</v>
      </c>
      <c r="N11" s="11">
        <v>0.25</v>
      </c>
      <c r="O11" s="11">
        <v>0.25</v>
      </c>
      <c r="P11" s="239">
        <v>1023.25</v>
      </c>
      <c r="Q11" s="239">
        <v>1023.25</v>
      </c>
      <c r="R11" s="239">
        <v>1005.25</v>
      </c>
      <c r="S11" s="239">
        <v>1005.25</v>
      </c>
      <c r="T11" s="13">
        <f>SUM(P11:S11)</f>
        <v>4057</v>
      </c>
      <c r="U11" s="15" t="s">
        <v>26</v>
      </c>
      <c r="V11" s="15" t="s">
        <v>27</v>
      </c>
    </row>
    <row r="12" spans="1:22" ht="39.950000000000003" customHeight="1" x14ac:dyDescent="0.2">
      <c r="A12" s="513"/>
      <c r="B12" s="513"/>
      <c r="C12" s="513"/>
      <c r="D12" s="513"/>
      <c r="E12" s="513"/>
      <c r="F12" s="39" t="s">
        <v>14</v>
      </c>
      <c r="G12" s="515"/>
      <c r="H12" s="501"/>
      <c r="I12" s="38" t="s">
        <v>67</v>
      </c>
      <c r="J12" s="9">
        <v>44409</v>
      </c>
      <c r="K12" s="10">
        <v>44561</v>
      </c>
      <c r="L12" s="11">
        <v>0.25</v>
      </c>
      <c r="M12" s="11">
        <v>0.25</v>
      </c>
      <c r="N12" s="11">
        <v>0.25</v>
      </c>
      <c r="O12" s="11">
        <v>0.25</v>
      </c>
      <c r="P12" s="238">
        <v>675</v>
      </c>
      <c r="Q12" s="238">
        <v>675</v>
      </c>
      <c r="R12" s="238">
        <v>675</v>
      </c>
      <c r="S12" s="238">
        <v>675</v>
      </c>
      <c r="T12" s="13">
        <f>SUM(P12:S12)</f>
        <v>2700</v>
      </c>
      <c r="U12" s="15" t="s">
        <v>26</v>
      </c>
      <c r="V12" s="15" t="s">
        <v>27</v>
      </c>
    </row>
    <row r="13" spans="1:22" ht="39.950000000000003" customHeight="1" x14ac:dyDescent="0.2">
      <c r="A13" s="513"/>
      <c r="B13" s="513"/>
      <c r="C13" s="513"/>
      <c r="D13" s="513"/>
      <c r="E13" s="513"/>
      <c r="F13" s="39" t="s">
        <v>15</v>
      </c>
      <c r="G13" s="515"/>
      <c r="H13" s="501"/>
      <c r="I13" s="38" t="s">
        <v>68</v>
      </c>
      <c r="J13" s="9">
        <v>44197</v>
      </c>
      <c r="K13" s="10">
        <v>44561</v>
      </c>
      <c r="L13" s="11">
        <v>0.25</v>
      </c>
      <c r="M13" s="11">
        <v>0.25</v>
      </c>
      <c r="N13" s="11">
        <v>0.25</v>
      </c>
      <c r="O13" s="11">
        <v>0.25</v>
      </c>
      <c r="P13" s="238">
        <v>1022.84</v>
      </c>
      <c r="Q13" s="238">
        <v>1022.84</v>
      </c>
      <c r="R13" s="238">
        <v>330.38</v>
      </c>
      <c r="S13" s="238">
        <v>303.38</v>
      </c>
      <c r="T13" s="13">
        <f>SUM(P13:S13)</f>
        <v>2679.44</v>
      </c>
      <c r="U13" s="15" t="s">
        <v>26</v>
      </c>
      <c r="V13" s="15" t="s">
        <v>27</v>
      </c>
    </row>
    <row r="14" spans="1:22" ht="39.950000000000003" customHeight="1" x14ac:dyDescent="0.2">
      <c r="A14" s="513"/>
      <c r="B14" s="513"/>
      <c r="C14" s="513"/>
      <c r="D14" s="513"/>
      <c r="E14" s="513"/>
      <c r="F14" s="39" t="s">
        <v>190</v>
      </c>
      <c r="G14" s="515"/>
      <c r="H14" s="501"/>
      <c r="I14" s="38" t="s">
        <v>88</v>
      </c>
      <c r="J14" s="9"/>
      <c r="K14" s="10"/>
      <c r="L14" s="11">
        <v>0</v>
      </c>
      <c r="M14" s="11">
        <v>0</v>
      </c>
      <c r="N14" s="11">
        <v>1</v>
      </c>
      <c r="O14" s="11">
        <v>0</v>
      </c>
      <c r="P14" s="12">
        <v>0</v>
      </c>
      <c r="Q14" s="12">
        <v>0</v>
      </c>
      <c r="R14" s="12">
        <v>1500</v>
      </c>
      <c r="S14" s="12">
        <v>0</v>
      </c>
      <c r="T14" s="13">
        <v>1500</v>
      </c>
      <c r="U14" s="15" t="s">
        <v>191</v>
      </c>
      <c r="V14" s="15"/>
    </row>
    <row r="15" spans="1:22" ht="39.950000000000003" customHeight="1" x14ac:dyDescent="0.2">
      <c r="A15" s="513"/>
      <c r="B15" s="513"/>
      <c r="C15" s="513"/>
      <c r="D15" s="513"/>
      <c r="E15" s="513"/>
      <c r="F15" s="39" t="s">
        <v>23</v>
      </c>
      <c r="G15" s="515"/>
      <c r="H15" s="501"/>
      <c r="I15" s="42" t="s">
        <v>69</v>
      </c>
      <c r="J15" s="10">
        <v>44075</v>
      </c>
      <c r="K15" s="10">
        <v>44196</v>
      </c>
      <c r="L15" s="11">
        <v>0</v>
      </c>
      <c r="M15" s="11">
        <v>0</v>
      </c>
      <c r="N15" s="11">
        <v>0.5</v>
      </c>
      <c r="O15" s="11">
        <v>0.5</v>
      </c>
      <c r="P15" s="14">
        <v>1859.7</v>
      </c>
      <c r="Q15" s="14">
        <v>1859.7</v>
      </c>
      <c r="R15" s="14">
        <v>1859.7</v>
      </c>
      <c r="S15" s="14">
        <v>1859.7</v>
      </c>
      <c r="T15" s="13">
        <f>SUM(P15:S15)</f>
        <v>7438.8</v>
      </c>
      <c r="U15" s="15" t="s">
        <v>26</v>
      </c>
      <c r="V15" s="16" t="s">
        <v>25</v>
      </c>
    </row>
    <row r="16" spans="1:22" ht="39.950000000000003" customHeight="1" x14ac:dyDescent="0.2">
      <c r="A16" s="513"/>
      <c r="B16" s="513"/>
      <c r="C16" s="513"/>
      <c r="D16" s="513"/>
      <c r="E16" s="513"/>
      <c r="F16" s="39" t="s">
        <v>119</v>
      </c>
      <c r="G16" s="515"/>
      <c r="H16" s="501"/>
      <c r="I16" s="42" t="s">
        <v>120</v>
      </c>
      <c r="J16" s="9">
        <v>44197</v>
      </c>
      <c r="K16" s="10">
        <v>44196</v>
      </c>
      <c r="L16" s="11">
        <v>0.25</v>
      </c>
      <c r="M16" s="11">
        <v>0.25</v>
      </c>
      <c r="N16" s="11">
        <v>0.25</v>
      </c>
      <c r="O16" s="11">
        <v>0.25</v>
      </c>
      <c r="P16" s="14">
        <v>36</v>
      </c>
      <c r="Q16" s="14">
        <v>36</v>
      </c>
      <c r="R16" s="14">
        <v>39</v>
      </c>
      <c r="S16" s="14">
        <v>39</v>
      </c>
      <c r="T16" s="13">
        <f>P16+Q16+R16+S16</f>
        <v>150</v>
      </c>
      <c r="U16" s="15" t="s">
        <v>26</v>
      </c>
      <c r="V16" s="16" t="s">
        <v>25</v>
      </c>
    </row>
    <row r="17" spans="1:123" ht="39.950000000000003" customHeight="1" x14ac:dyDescent="0.2">
      <c r="A17" s="513"/>
      <c r="B17" s="513"/>
      <c r="C17" s="513"/>
      <c r="D17" s="513"/>
      <c r="E17" s="513"/>
      <c r="F17" s="39" t="s">
        <v>24</v>
      </c>
      <c r="G17" s="515"/>
      <c r="H17" s="501"/>
      <c r="I17" s="42" t="s">
        <v>113</v>
      </c>
      <c r="J17" s="9"/>
      <c r="K17" s="10"/>
      <c r="L17" s="11">
        <v>0.25</v>
      </c>
      <c r="M17" s="11">
        <v>0.25</v>
      </c>
      <c r="N17" s="11">
        <v>0.25</v>
      </c>
      <c r="O17" s="11">
        <v>0.25</v>
      </c>
      <c r="P17" s="238">
        <v>564.75</v>
      </c>
      <c r="Q17" s="238">
        <v>564.75</v>
      </c>
      <c r="R17" s="238">
        <v>567.75</v>
      </c>
      <c r="S17" s="238">
        <v>567.75</v>
      </c>
      <c r="T17" s="13">
        <f>SUM(P17:S17)</f>
        <v>2265</v>
      </c>
      <c r="U17" s="17" t="s">
        <v>26</v>
      </c>
      <c r="V17" s="18" t="s">
        <v>25</v>
      </c>
    </row>
    <row r="18" spans="1:123" ht="39.950000000000003" customHeight="1" x14ac:dyDescent="0.2">
      <c r="A18" s="513"/>
      <c r="B18" s="513"/>
      <c r="C18" s="513"/>
      <c r="D18" s="513"/>
      <c r="E18" s="513"/>
      <c r="F18" s="240" t="s">
        <v>204</v>
      </c>
      <c r="G18" s="515"/>
      <c r="H18" s="501"/>
      <c r="I18" s="42" t="s">
        <v>112</v>
      </c>
      <c r="J18" s="10"/>
      <c r="K18" s="10"/>
      <c r="L18" s="11">
        <v>1</v>
      </c>
      <c r="M18" s="11">
        <v>0</v>
      </c>
      <c r="N18" s="11">
        <v>0</v>
      </c>
      <c r="O18" s="11">
        <v>0</v>
      </c>
      <c r="P18" s="12">
        <v>6000</v>
      </c>
      <c r="Q18" s="12">
        <v>0</v>
      </c>
      <c r="R18" s="12">
        <v>0</v>
      </c>
      <c r="S18" s="12">
        <v>400</v>
      </c>
      <c r="T18" s="13">
        <v>1000</v>
      </c>
      <c r="U18" s="17" t="s">
        <v>26</v>
      </c>
      <c r="V18" s="18" t="s">
        <v>25</v>
      </c>
    </row>
    <row r="19" spans="1:123" ht="39.950000000000003" customHeight="1" x14ac:dyDescent="0.2">
      <c r="A19" s="513"/>
      <c r="B19" s="513"/>
      <c r="C19" s="513"/>
      <c r="D19" s="513"/>
      <c r="E19" s="513"/>
      <c r="F19" s="39" t="s">
        <v>102</v>
      </c>
      <c r="G19" s="516"/>
      <c r="H19" s="502"/>
      <c r="I19" s="42" t="s">
        <v>121</v>
      </c>
      <c r="J19" s="10"/>
      <c r="K19" s="10"/>
      <c r="L19" s="11">
        <v>0.25</v>
      </c>
      <c r="M19" s="11">
        <v>0.25</v>
      </c>
      <c r="N19" s="11">
        <v>0.25</v>
      </c>
      <c r="O19" s="11">
        <v>0.25</v>
      </c>
      <c r="P19" s="12">
        <v>37.5</v>
      </c>
      <c r="Q19" s="12">
        <v>37.5</v>
      </c>
      <c r="R19" s="12">
        <v>37.5</v>
      </c>
      <c r="S19" s="12">
        <v>37.5</v>
      </c>
      <c r="T19" s="13">
        <f>P19+Q19+R19+S19</f>
        <v>150</v>
      </c>
      <c r="U19" s="17" t="s">
        <v>26</v>
      </c>
      <c r="V19" s="18" t="s">
        <v>25</v>
      </c>
    </row>
    <row r="20" spans="1:123" ht="39.950000000000003" customHeight="1" x14ac:dyDescent="0.2">
      <c r="A20" s="205"/>
      <c r="B20" s="206"/>
      <c r="C20" s="206"/>
      <c r="D20" s="206"/>
      <c r="E20" s="206"/>
      <c r="F20" s="207"/>
      <c r="G20" s="208"/>
      <c r="H20" s="209"/>
      <c r="I20" s="210"/>
      <c r="J20" s="211"/>
      <c r="K20" s="211"/>
      <c r="L20" s="212"/>
      <c r="M20" s="212"/>
      <c r="N20" s="212"/>
      <c r="O20" s="212"/>
      <c r="P20" s="213"/>
      <c r="Q20" s="213"/>
      <c r="R20" s="213"/>
      <c r="S20" s="213"/>
      <c r="T20" s="216">
        <f>SUM(T7:T19)</f>
        <v>75051.184000000008</v>
      </c>
      <c r="U20" s="214"/>
      <c r="V20" s="215"/>
    </row>
    <row r="21" spans="1:123" ht="39.950000000000003" customHeight="1" x14ac:dyDescent="0.2">
      <c r="A21" s="190"/>
      <c r="B21" s="578" t="s">
        <v>45</v>
      </c>
      <c r="C21" s="578"/>
      <c r="D21" s="578"/>
      <c r="E21" s="578"/>
      <c r="F21" s="578"/>
      <c r="G21" s="578"/>
      <c r="H21" s="578"/>
      <c r="I21" s="578"/>
      <c r="J21" s="578"/>
      <c r="K21" s="578"/>
      <c r="L21" s="578"/>
      <c r="M21" s="578"/>
      <c r="N21" s="578"/>
      <c r="O21" s="578"/>
      <c r="P21" s="578"/>
      <c r="Q21" s="578"/>
      <c r="R21" s="578"/>
      <c r="S21" s="578"/>
      <c r="T21" s="578"/>
      <c r="U21" s="578"/>
      <c r="V21" s="578"/>
    </row>
    <row r="22" spans="1:123" s="40" customFormat="1" ht="32.450000000000003" customHeight="1" x14ac:dyDescent="0.2">
      <c r="A22" s="576" t="s">
        <v>83</v>
      </c>
      <c r="B22" s="523" t="s">
        <v>82</v>
      </c>
      <c r="C22" s="576" t="s">
        <v>21</v>
      </c>
      <c r="D22" s="531" t="s">
        <v>47</v>
      </c>
      <c r="E22" s="423" t="s">
        <v>164</v>
      </c>
      <c r="F22" s="217" t="s">
        <v>144</v>
      </c>
      <c r="G22" s="417" t="s">
        <v>32</v>
      </c>
      <c r="H22" s="512" t="s">
        <v>107</v>
      </c>
      <c r="I22" s="218" t="s">
        <v>70</v>
      </c>
      <c r="J22" s="219">
        <v>44197</v>
      </c>
      <c r="K22" s="219">
        <v>44560</v>
      </c>
      <c r="L22" s="220">
        <v>0</v>
      </c>
      <c r="M22" s="220">
        <v>0.5</v>
      </c>
      <c r="N22" s="220">
        <v>0.5</v>
      </c>
      <c r="O22" s="220">
        <v>0</v>
      </c>
      <c r="P22" s="221">
        <v>0</v>
      </c>
      <c r="Q22" s="221">
        <v>0</v>
      </c>
      <c r="R22" s="221">
        <v>2500</v>
      </c>
      <c r="S22" s="221">
        <v>0</v>
      </c>
      <c r="T22" s="222">
        <f>P22+Q22+R22+S22</f>
        <v>2500</v>
      </c>
      <c r="U22" s="417" t="s">
        <v>46</v>
      </c>
      <c r="V22" s="518" t="s">
        <v>22</v>
      </c>
      <c r="W22" s="144">
        <f>SUM(T22:T29)</f>
        <v>17800.23</v>
      </c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1"/>
      <c r="BC22" s="31"/>
      <c r="BD22" s="31"/>
      <c r="BH22" s="31"/>
      <c r="BI22" s="31"/>
      <c r="BJ22" s="31"/>
      <c r="BK22" s="31"/>
      <c r="BL22" s="31"/>
      <c r="BM22" s="31"/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  <c r="CB22" s="31"/>
      <c r="CC22" s="31"/>
      <c r="CD22" s="31"/>
      <c r="CE22" s="31"/>
      <c r="CF22" s="31"/>
      <c r="CG22" s="31"/>
      <c r="CH22" s="31"/>
      <c r="CI22" s="31"/>
      <c r="CJ22" s="31"/>
      <c r="CK22" s="31"/>
      <c r="CL22" s="31"/>
      <c r="CM22" s="31"/>
      <c r="CN22" s="31"/>
      <c r="CO22" s="31"/>
      <c r="CP22" s="31"/>
      <c r="CQ22" s="31"/>
      <c r="CR22" s="31"/>
      <c r="CS22" s="31"/>
      <c r="CT22" s="31"/>
      <c r="CU22" s="31"/>
      <c r="CV22" s="31"/>
      <c r="CW22" s="31"/>
      <c r="CX22" s="31"/>
      <c r="CY22" s="31"/>
      <c r="CZ22" s="31"/>
      <c r="DA22" s="31"/>
      <c r="DB22" s="31"/>
      <c r="DC22" s="31"/>
      <c r="DD22" s="31"/>
      <c r="DE22" s="31"/>
      <c r="DF22" s="31"/>
      <c r="DG22" s="31"/>
      <c r="DH22" s="31"/>
      <c r="DI22" s="31"/>
      <c r="DJ22" s="31"/>
      <c r="DK22" s="31"/>
      <c r="DL22" s="31"/>
      <c r="DM22" s="31"/>
      <c r="DN22" s="31"/>
      <c r="DO22" s="31"/>
      <c r="DP22" s="31"/>
      <c r="DQ22" s="31"/>
      <c r="DR22" s="31"/>
      <c r="DS22" s="31"/>
    </row>
    <row r="23" spans="1:123" s="40" customFormat="1" ht="33" customHeight="1" x14ac:dyDescent="0.2">
      <c r="A23" s="576"/>
      <c r="B23" s="523"/>
      <c r="C23" s="576"/>
      <c r="D23" s="531"/>
      <c r="E23" s="423"/>
      <c r="F23" s="39" t="s">
        <v>154</v>
      </c>
      <c r="G23" s="417"/>
      <c r="H23" s="512"/>
      <c r="I23" s="43" t="s">
        <v>70</v>
      </c>
      <c r="J23" s="126"/>
      <c r="K23" s="126"/>
      <c r="L23" s="127">
        <v>0</v>
      </c>
      <c r="M23" s="127">
        <v>0.5</v>
      </c>
      <c r="N23" s="127">
        <v>0.5</v>
      </c>
      <c r="O23" s="127">
        <v>0</v>
      </c>
      <c r="P23" s="123">
        <v>0</v>
      </c>
      <c r="Q23" s="123">
        <v>0</v>
      </c>
      <c r="R23" s="123">
        <v>2000</v>
      </c>
      <c r="S23" s="123">
        <v>0</v>
      </c>
      <c r="T23" s="44">
        <f t="shared" ref="T23:T28" si="0">P23+Q23+R23+S23</f>
        <v>2000</v>
      </c>
      <c r="U23" s="417"/>
      <c r="V23" s="518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1"/>
      <c r="AP23" s="31"/>
      <c r="AQ23" s="31"/>
      <c r="AR23" s="31"/>
      <c r="AS23" s="31"/>
      <c r="AT23" s="31"/>
      <c r="AU23" s="31"/>
      <c r="AV23" s="31"/>
      <c r="AW23" s="31"/>
      <c r="AX23" s="31"/>
      <c r="AY23" s="31"/>
      <c r="AZ23" s="31"/>
      <c r="BA23" s="31"/>
      <c r="BB23" s="31"/>
      <c r="BC23" s="31"/>
      <c r="BD23" s="31"/>
      <c r="BH23" s="31"/>
      <c r="BI23" s="31"/>
      <c r="BJ23" s="31"/>
      <c r="BK23" s="31"/>
      <c r="BL23" s="31"/>
      <c r="BM23" s="31"/>
      <c r="BN23" s="31"/>
      <c r="BO23" s="31"/>
      <c r="BP23" s="31"/>
      <c r="BQ23" s="31"/>
      <c r="BR23" s="31"/>
      <c r="BS23" s="31"/>
      <c r="BT23" s="31"/>
      <c r="BU23" s="31"/>
      <c r="BV23" s="31"/>
      <c r="BW23" s="31"/>
      <c r="BX23" s="31"/>
      <c r="BY23" s="31"/>
      <c r="BZ23" s="31"/>
      <c r="CA23" s="31"/>
      <c r="CB23" s="31"/>
      <c r="CC23" s="31"/>
      <c r="CD23" s="31"/>
      <c r="CE23" s="31"/>
      <c r="CF23" s="31"/>
      <c r="CG23" s="31"/>
      <c r="CH23" s="31"/>
      <c r="CI23" s="31"/>
      <c r="CJ23" s="31"/>
      <c r="CK23" s="31"/>
      <c r="CL23" s="31"/>
      <c r="CM23" s="31"/>
      <c r="CN23" s="31"/>
      <c r="CO23" s="31"/>
      <c r="CP23" s="31"/>
      <c r="CQ23" s="31"/>
      <c r="CR23" s="31"/>
      <c r="CS23" s="31"/>
      <c r="CT23" s="31"/>
      <c r="CU23" s="31"/>
      <c r="CV23" s="31"/>
      <c r="CW23" s="31"/>
      <c r="CX23" s="31"/>
      <c r="CY23" s="31"/>
      <c r="CZ23" s="31"/>
      <c r="DA23" s="31"/>
      <c r="DB23" s="31"/>
      <c r="DC23" s="31"/>
      <c r="DD23" s="31"/>
      <c r="DE23" s="31"/>
      <c r="DF23" s="31"/>
      <c r="DG23" s="31"/>
      <c r="DH23" s="31"/>
      <c r="DI23" s="31"/>
      <c r="DJ23" s="31"/>
      <c r="DK23" s="31"/>
      <c r="DL23" s="31"/>
      <c r="DM23" s="31"/>
      <c r="DN23" s="31"/>
      <c r="DO23" s="31"/>
      <c r="DP23" s="31"/>
      <c r="DQ23" s="31"/>
      <c r="DR23" s="31"/>
      <c r="DS23" s="31"/>
    </row>
    <row r="24" spans="1:123" s="40" customFormat="1" ht="34.9" customHeight="1" x14ac:dyDescent="0.2">
      <c r="A24" s="576"/>
      <c r="B24" s="523"/>
      <c r="C24" s="576"/>
      <c r="D24" s="531"/>
      <c r="E24" s="423"/>
      <c r="F24" s="39" t="s">
        <v>145</v>
      </c>
      <c r="G24" s="417"/>
      <c r="H24" s="512"/>
      <c r="I24" s="43" t="s">
        <v>70</v>
      </c>
      <c r="J24" s="126"/>
      <c r="K24" s="126"/>
      <c r="L24" s="127">
        <v>0</v>
      </c>
      <c r="M24" s="127">
        <v>0.5</v>
      </c>
      <c r="N24" s="127">
        <v>0.5</v>
      </c>
      <c r="O24" s="127">
        <v>0</v>
      </c>
      <c r="P24" s="123">
        <v>0</v>
      </c>
      <c r="Q24" s="123">
        <v>0</v>
      </c>
      <c r="R24" s="123">
        <v>700</v>
      </c>
      <c r="S24" s="123">
        <v>0</v>
      </c>
      <c r="T24" s="44">
        <f t="shared" si="0"/>
        <v>700</v>
      </c>
      <c r="U24" s="417"/>
      <c r="V24" s="518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H24" s="31"/>
      <c r="BI24" s="31"/>
      <c r="BJ24" s="31"/>
      <c r="BK24" s="31"/>
      <c r="BL24" s="31"/>
      <c r="BM24" s="31"/>
      <c r="BN24" s="31"/>
      <c r="BO24" s="31"/>
      <c r="BP24" s="31"/>
      <c r="BQ24" s="31"/>
      <c r="BR24" s="31"/>
      <c r="BS24" s="31"/>
      <c r="BT24" s="31"/>
      <c r="BU24" s="31"/>
      <c r="BV24" s="31"/>
      <c r="BW24" s="31"/>
      <c r="BX24" s="31"/>
      <c r="BY24" s="31"/>
      <c r="BZ24" s="31"/>
      <c r="CA24" s="31"/>
      <c r="CB24" s="31"/>
      <c r="CC24" s="31"/>
      <c r="CD24" s="31"/>
      <c r="CE24" s="31"/>
      <c r="CF24" s="31"/>
      <c r="CG24" s="31"/>
      <c r="CH24" s="31"/>
      <c r="CI24" s="31"/>
      <c r="CJ24" s="31"/>
      <c r="CK24" s="31"/>
      <c r="CL24" s="31"/>
      <c r="CM24" s="31"/>
      <c r="CN24" s="31"/>
      <c r="CO24" s="31"/>
      <c r="CP24" s="31"/>
      <c r="CQ24" s="31"/>
      <c r="CR24" s="31"/>
      <c r="CS24" s="31"/>
      <c r="CT24" s="31"/>
      <c r="CU24" s="31"/>
      <c r="CV24" s="31"/>
      <c r="CW24" s="31"/>
      <c r="CX24" s="31"/>
      <c r="CY24" s="31"/>
      <c r="CZ24" s="31"/>
      <c r="DA24" s="31"/>
      <c r="DB24" s="31"/>
      <c r="DC24" s="31"/>
      <c r="DD24" s="31"/>
      <c r="DE24" s="31"/>
      <c r="DF24" s="31"/>
      <c r="DG24" s="31"/>
      <c r="DH24" s="31"/>
      <c r="DI24" s="31"/>
      <c r="DJ24" s="31"/>
      <c r="DK24" s="31"/>
      <c r="DL24" s="31"/>
      <c r="DM24" s="31"/>
      <c r="DN24" s="31"/>
      <c r="DO24" s="31"/>
      <c r="DP24" s="31"/>
      <c r="DQ24" s="31"/>
      <c r="DR24" s="31"/>
      <c r="DS24" s="31"/>
    </row>
    <row r="25" spans="1:123" s="40" customFormat="1" ht="29.45" customHeight="1" x14ac:dyDescent="0.2">
      <c r="A25" s="576"/>
      <c r="B25" s="523"/>
      <c r="C25" s="576"/>
      <c r="D25" s="531"/>
      <c r="E25" s="423"/>
      <c r="F25" s="39" t="s">
        <v>155</v>
      </c>
      <c r="G25" s="417"/>
      <c r="H25" s="512"/>
      <c r="I25" s="43" t="s">
        <v>70</v>
      </c>
      <c r="J25" s="126"/>
      <c r="K25" s="126"/>
      <c r="L25" s="127">
        <v>0.25</v>
      </c>
      <c r="M25" s="127">
        <v>0.25</v>
      </c>
      <c r="N25" s="127">
        <v>0.25</v>
      </c>
      <c r="O25" s="127">
        <v>0.25</v>
      </c>
      <c r="P25" s="123">
        <v>1750</v>
      </c>
      <c r="Q25" s="123">
        <v>1750</v>
      </c>
      <c r="R25" s="123">
        <v>1750</v>
      </c>
      <c r="S25" s="123">
        <v>1750</v>
      </c>
      <c r="T25" s="44">
        <f t="shared" si="0"/>
        <v>7000</v>
      </c>
      <c r="U25" s="417"/>
      <c r="V25" s="518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1"/>
      <c r="BC25" s="31"/>
      <c r="BD25" s="31"/>
      <c r="BH25" s="31"/>
      <c r="BI25" s="31"/>
      <c r="BJ25" s="31"/>
      <c r="BK25" s="31"/>
      <c r="BL25" s="31"/>
      <c r="BM25" s="31"/>
      <c r="BN25" s="31"/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1"/>
      <c r="CI25" s="31"/>
      <c r="CJ25" s="31"/>
      <c r="CK25" s="31"/>
      <c r="CL25" s="31"/>
      <c r="CM25" s="31"/>
      <c r="CN25" s="31"/>
      <c r="CO25" s="31"/>
      <c r="CP25" s="31"/>
      <c r="CQ25" s="31"/>
      <c r="CR25" s="31"/>
      <c r="CS25" s="31"/>
      <c r="CT25" s="31"/>
      <c r="CU25" s="31"/>
      <c r="CV25" s="31"/>
      <c r="CW25" s="31"/>
      <c r="CX25" s="31"/>
      <c r="CY25" s="31"/>
      <c r="CZ25" s="31"/>
      <c r="DA25" s="31"/>
      <c r="DB25" s="31"/>
      <c r="DC25" s="31"/>
      <c r="DD25" s="31"/>
      <c r="DE25" s="31"/>
      <c r="DF25" s="31"/>
      <c r="DG25" s="31"/>
      <c r="DH25" s="31"/>
      <c r="DI25" s="31"/>
      <c r="DJ25" s="31"/>
      <c r="DK25" s="31"/>
      <c r="DL25" s="31"/>
      <c r="DM25" s="31"/>
      <c r="DN25" s="31"/>
      <c r="DO25" s="31"/>
      <c r="DP25" s="31"/>
      <c r="DQ25" s="31"/>
      <c r="DR25" s="31"/>
      <c r="DS25" s="31"/>
    </row>
    <row r="26" spans="1:123" s="40" customFormat="1" ht="34.9" customHeight="1" x14ac:dyDescent="0.2">
      <c r="A26" s="576"/>
      <c r="B26" s="523"/>
      <c r="C26" s="576"/>
      <c r="D26" s="531"/>
      <c r="E26" s="423"/>
      <c r="F26" s="39" t="s">
        <v>146</v>
      </c>
      <c r="G26" s="417"/>
      <c r="H26" s="512"/>
      <c r="I26" s="43" t="s">
        <v>70</v>
      </c>
      <c r="J26" s="126"/>
      <c r="K26" s="126"/>
      <c r="L26" s="127">
        <v>0</v>
      </c>
      <c r="M26" s="127">
        <v>0.5</v>
      </c>
      <c r="N26" s="127">
        <v>0.5</v>
      </c>
      <c r="O26" s="127">
        <v>0</v>
      </c>
      <c r="P26" s="123">
        <v>0</v>
      </c>
      <c r="Q26" s="123">
        <v>0</v>
      </c>
      <c r="R26" s="123">
        <v>1943.01</v>
      </c>
      <c r="S26" s="123">
        <v>0</v>
      </c>
      <c r="T26" s="44">
        <f t="shared" si="0"/>
        <v>1943.01</v>
      </c>
      <c r="U26" s="417"/>
      <c r="V26" s="518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1"/>
      <c r="BC26" s="31"/>
      <c r="BD26" s="31"/>
      <c r="BH26" s="31"/>
      <c r="BI26" s="31"/>
      <c r="BJ26" s="31"/>
      <c r="BK26" s="31"/>
      <c r="BL26" s="31"/>
      <c r="BM26" s="31"/>
      <c r="BN26" s="31"/>
      <c r="BO26" s="31"/>
      <c r="BP26" s="31"/>
      <c r="BQ26" s="31"/>
      <c r="BR26" s="31"/>
      <c r="BS26" s="31"/>
      <c r="BT26" s="31"/>
      <c r="BU26" s="31"/>
      <c r="BV26" s="31"/>
      <c r="BW26" s="31"/>
      <c r="BX26" s="31"/>
      <c r="BY26" s="31"/>
      <c r="BZ26" s="31"/>
      <c r="CA26" s="31"/>
      <c r="CB26" s="31"/>
      <c r="CC26" s="31"/>
      <c r="CD26" s="31"/>
      <c r="CE26" s="31"/>
      <c r="CF26" s="31"/>
      <c r="CG26" s="31"/>
      <c r="CH26" s="31"/>
      <c r="CI26" s="31"/>
      <c r="CJ26" s="31"/>
      <c r="CK26" s="31"/>
      <c r="CL26" s="31"/>
      <c r="CM26" s="31"/>
      <c r="CN26" s="31"/>
      <c r="CO26" s="31"/>
      <c r="CP26" s="31"/>
      <c r="CQ26" s="31"/>
      <c r="CR26" s="31"/>
      <c r="CS26" s="31"/>
      <c r="CT26" s="31"/>
      <c r="CU26" s="31"/>
      <c r="CV26" s="31"/>
      <c r="CW26" s="31"/>
      <c r="CX26" s="31"/>
      <c r="CY26" s="31"/>
      <c r="CZ26" s="31"/>
      <c r="DA26" s="31"/>
      <c r="DB26" s="31"/>
      <c r="DC26" s="31"/>
      <c r="DD26" s="31"/>
      <c r="DE26" s="31"/>
      <c r="DF26" s="31"/>
      <c r="DG26" s="31"/>
      <c r="DH26" s="31"/>
      <c r="DI26" s="31"/>
      <c r="DJ26" s="31"/>
      <c r="DK26" s="31"/>
      <c r="DL26" s="31"/>
      <c r="DM26" s="31"/>
      <c r="DN26" s="31"/>
      <c r="DO26" s="31"/>
      <c r="DP26" s="31"/>
      <c r="DQ26" s="31"/>
      <c r="DR26" s="31"/>
      <c r="DS26" s="31"/>
    </row>
    <row r="27" spans="1:123" s="40" customFormat="1" ht="27" customHeight="1" x14ac:dyDescent="0.2">
      <c r="A27" s="576"/>
      <c r="B27" s="523"/>
      <c r="C27" s="576"/>
      <c r="D27" s="531"/>
      <c r="E27" s="423"/>
      <c r="F27" s="39" t="s">
        <v>156</v>
      </c>
      <c r="G27" s="417"/>
      <c r="H27" s="512"/>
      <c r="I27" s="43" t="s">
        <v>70</v>
      </c>
      <c r="J27" s="126"/>
      <c r="K27" s="126"/>
      <c r="L27" s="127">
        <v>0</v>
      </c>
      <c r="M27" s="127">
        <v>0</v>
      </c>
      <c r="N27" s="127">
        <v>1</v>
      </c>
      <c r="O27" s="127">
        <v>0</v>
      </c>
      <c r="P27" s="123">
        <v>0</v>
      </c>
      <c r="Q27" s="123">
        <v>0</v>
      </c>
      <c r="R27" s="123">
        <v>700</v>
      </c>
      <c r="S27" s="123">
        <v>0</v>
      </c>
      <c r="T27" s="128">
        <f t="shared" si="0"/>
        <v>700</v>
      </c>
      <c r="U27" s="417"/>
      <c r="V27" s="518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H27" s="31"/>
      <c r="BI27" s="31"/>
      <c r="BJ27" s="31"/>
      <c r="BK27" s="31"/>
      <c r="BL27" s="31"/>
      <c r="BM27" s="31"/>
      <c r="BN27" s="31"/>
      <c r="BO27" s="31"/>
      <c r="BP27" s="31"/>
      <c r="BQ27" s="31"/>
      <c r="BR27" s="31"/>
      <c r="BS27" s="31"/>
      <c r="BT27" s="31"/>
      <c r="BU27" s="31"/>
      <c r="BV27" s="31"/>
      <c r="BW27" s="31"/>
      <c r="BX27" s="31"/>
      <c r="BY27" s="31"/>
      <c r="BZ27" s="31"/>
      <c r="CA27" s="31"/>
      <c r="CB27" s="31"/>
      <c r="CC27" s="31"/>
      <c r="CD27" s="31"/>
      <c r="CE27" s="31"/>
      <c r="CF27" s="31"/>
      <c r="CG27" s="31"/>
      <c r="CH27" s="31"/>
      <c r="CI27" s="31"/>
      <c r="CJ27" s="31"/>
      <c r="CK27" s="31"/>
      <c r="CL27" s="31"/>
      <c r="CM27" s="31"/>
      <c r="CN27" s="31"/>
      <c r="CO27" s="31"/>
      <c r="CP27" s="31"/>
      <c r="CQ27" s="31"/>
      <c r="CR27" s="31"/>
      <c r="CS27" s="31"/>
      <c r="CT27" s="31"/>
      <c r="CU27" s="31"/>
      <c r="CV27" s="31"/>
      <c r="CW27" s="31"/>
      <c r="CX27" s="31"/>
      <c r="CY27" s="31"/>
      <c r="CZ27" s="31"/>
      <c r="DA27" s="31"/>
      <c r="DB27" s="31"/>
      <c r="DC27" s="31"/>
      <c r="DD27" s="31"/>
      <c r="DE27" s="31"/>
      <c r="DF27" s="31"/>
      <c r="DG27" s="31"/>
      <c r="DH27" s="31"/>
      <c r="DI27" s="31"/>
      <c r="DJ27" s="31"/>
      <c r="DK27" s="31"/>
      <c r="DL27" s="31"/>
      <c r="DM27" s="31"/>
      <c r="DN27" s="31"/>
      <c r="DO27" s="31"/>
      <c r="DP27" s="31"/>
      <c r="DQ27" s="31"/>
      <c r="DR27" s="31"/>
      <c r="DS27" s="31"/>
    </row>
    <row r="28" spans="1:123" s="40" customFormat="1" ht="26.45" customHeight="1" x14ac:dyDescent="0.2">
      <c r="A28" s="576"/>
      <c r="B28" s="523"/>
      <c r="C28" s="576"/>
      <c r="D28" s="531"/>
      <c r="E28" s="423"/>
      <c r="F28" s="39" t="s">
        <v>157</v>
      </c>
      <c r="G28" s="417"/>
      <c r="H28" s="512"/>
      <c r="I28" s="43" t="s">
        <v>70</v>
      </c>
      <c r="J28" s="126"/>
      <c r="K28" s="126"/>
      <c r="L28" s="127">
        <v>0.25</v>
      </c>
      <c r="M28" s="127">
        <v>0.25</v>
      </c>
      <c r="N28" s="127">
        <v>0.25</v>
      </c>
      <c r="O28" s="127">
        <v>0.25</v>
      </c>
      <c r="P28" s="123">
        <v>200</v>
      </c>
      <c r="Q28" s="123">
        <v>200</v>
      </c>
      <c r="R28" s="123">
        <v>200</v>
      </c>
      <c r="S28" s="123">
        <v>200</v>
      </c>
      <c r="T28" s="128">
        <f t="shared" si="0"/>
        <v>800</v>
      </c>
      <c r="U28" s="417"/>
      <c r="V28" s="518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1"/>
      <c r="BH28" s="31"/>
      <c r="BI28" s="31"/>
      <c r="BJ28" s="31"/>
      <c r="BK28" s="31"/>
      <c r="BL28" s="31"/>
      <c r="BM28" s="31"/>
      <c r="BN28" s="31"/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  <c r="CB28" s="31"/>
      <c r="CC28" s="31"/>
      <c r="CD28" s="31"/>
      <c r="CE28" s="31"/>
      <c r="CF28" s="31"/>
      <c r="CG28" s="31"/>
      <c r="CH28" s="31"/>
      <c r="CI28" s="31"/>
      <c r="CJ28" s="31"/>
      <c r="CK28" s="31"/>
      <c r="CL28" s="31"/>
      <c r="CM28" s="31"/>
      <c r="CN28" s="31"/>
      <c r="CO28" s="31"/>
      <c r="CP28" s="31"/>
      <c r="CQ28" s="31"/>
      <c r="CR28" s="31"/>
      <c r="CS28" s="31"/>
      <c r="CT28" s="31"/>
      <c r="CU28" s="31"/>
      <c r="CV28" s="31"/>
      <c r="CW28" s="31"/>
      <c r="CX28" s="31"/>
      <c r="CY28" s="31"/>
      <c r="CZ28" s="31"/>
      <c r="DA28" s="31"/>
      <c r="DB28" s="31"/>
      <c r="DC28" s="31"/>
      <c r="DD28" s="31"/>
      <c r="DE28" s="31"/>
      <c r="DF28" s="31"/>
      <c r="DG28" s="31"/>
      <c r="DH28" s="31"/>
      <c r="DI28" s="31"/>
      <c r="DJ28" s="31"/>
      <c r="DK28" s="31"/>
      <c r="DL28" s="31"/>
      <c r="DM28" s="31"/>
      <c r="DN28" s="31"/>
      <c r="DO28" s="31"/>
      <c r="DP28" s="31"/>
      <c r="DQ28" s="31"/>
      <c r="DR28" s="31"/>
      <c r="DS28" s="31"/>
    </row>
    <row r="29" spans="1:123" s="40" customFormat="1" ht="26.45" customHeight="1" x14ac:dyDescent="0.2">
      <c r="A29" s="576"/>
      <c r="B29" s="523"/>
      <c r="C29" s="576"/>
      <c r="D29" s="531"/>
      <c r="E29" s="423"/>
      <c r="F29" s="189" t="s">
        <v>171</v>
      </c>
      <c r="G29" s="417"/>
      <c r="H29" s="512"/>
      <c r="I29" s="43" t="s">
        <v>70</v>
      </c>
      <c r="J29" s="126"/>
      <c r="K29" s="126"/>
      <c r="L29" s="127">
        <v>0</v>
      </c>
      <c r="M29" s="127">
        <v>0</v>
      </c>
      <c r="N29" s="127">
        <v>0.5</v>
      </c>
      <c r="O29" s="127">
        <v>0.5</v>
      </c>
      <c r="P29" s="183">
        <v>0</v>
      </c>
      <c r="Q29" s="183">
        <v>0</v>
      </c>
      <c r="R29" s="183">
        <v>0</v>
      </c>
      <c r="S29" s="183">
        <v>2157.2199999999998</v>
      </c>
      <c r="T29" s="128">
        <f>P29+Q29+R29+S29</f>
        <v>2157.2199999999998</v>
      </c>
      <c r="U29" s="417"/>
      <c r="V29" s="518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  <c r="AW29" s="31"/>
      <c r="AX29" s="31"/>
      <c r="AY29" s="31"/>
      <c r="AZ29" s="31"/>
      <c r="BA29" s="31"/>
      <c r="BB29" s="31"/>
      <c r="BC29" s="31"/>
      <c r="BD29" s="31"/>
      <c r="BH29" s="31"/>
      <c r="BI29" s="31"/>
      <c r="BJ29" s="31"/>
      <c r="BK29" s="31"/>
      <c r="BL29" s="31"/>
      <c r="BM29" s="31"/>
      <c r="BN29" s="31"/>
      <c r="BO29" s="31"/>
      <c r="BP29" s="31"/>
      <c r="BQ29" s="31"/>
      <c r="BR29" s="31"/>
      <c r="BS29" s="31"/>
      <c r="BT29" s="31"/>
      <c r="BU29" s="31"/>
      <c r="BV29" s="31"/>
      <c r="BW29" s="31"/>
      <c r="BX29" s="31"/>
      <c r="BY29" s="31"/>
      <c r="BZ29" s="31"/>
      <c r="CA29" s="31"/>
      <c r="CB29" s="31"/>
      <c r="CC29" s="31"/>
      <c r="CD29" s="31"/>
      <c r="CE29" s="31"/>
      <c r="CF29" s="31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  <c r="CY29" s="31"/>
      <c r="CZ29" s="31"/>
      <c r="DA29" s="31"/>
      <c r="DB29" s="31"/>
      <c r="DC29" s="31"/>
      <c r="DD29" s="31"/>
      <c r="DE29" s="31"/>
      <c r="DF29" s="31"/>
      <c r="DG29" s="31"/>
      <c r="DH29" s="31"/>
      <c r="DI29" s="31"/>
      <c r="DJ29" s="31"/>
      <c r="DK29" s="31"/>
      <c r="DL29" s="31"/>
      <c r="DM29" s="31"/>
      <c r="DN29" s="31"/>
      <c r="DO29" s="31"/>
      <c r="DP29" s="31"/>
      <c r="DQ29" s="31"/>
      <c r="DR29" s="31"/>
      <c r="DS29" s="31"/>
    </row>
    <row r="30" spans="1:123" s="129" customFormat="1" ht="34.9" customHeight="1" thickBot="1" x14ac:dyDescent="0.25">
      <c r="A30" s="576"/>
      <c r="B30" s="524"/>
      <c r="C30" s="582"/>
      <c r="D30" s="532"/>
      <c r="E30" s="424"/>
      <c r="F30" s="168" t="s">
        <v>170</v>
      </c>
      <c r="G30" s="418"/>
      <c r="H30" s="588"/>
      <c r="I30" s="43" t="s">
        <v>70</v>
      </c>
      <c r="J30" s="196"/>
      <c r="K30" s="196"/>
      <c r="L30" s="197">
        <v>0</v>
      </c>
      <c r="M30" s="197">
        <v>0</v>
      </c>
      <c r="N30" s="197">
        <v>0.5</v>
      </c>
      <c r="O30" s="197">
        <v>0.5</v>
      </c>
      <c r="P30" s="198">
        <v>0</v>
      </c>
      <c r="Q30" s="198">
        <v>0</v>
      </c>
      <c r="R30" s="198">
        <v>1000</v>
      </c>
      <c r="S30" s="198">
        <v>0</v>
      </c>
      <c r="T30" s="199">
        <v>1000</v>
      </c>
      <c r="U30" s="418"/>
      <c r="V30" s="581"/>
      <c r="W30" s="195"/>
      <c r="AA30" s="187"/>
      <c r="AB30" s="187"/>
      <c r="AC30" s="187"/>
      <c r="AD30" s="187"/>
      <c r="AE30" s="187"/>
      <c r="AF30" s="187"/>
      <c r="AG30" s="187"/>
      <c r="AH30" s="187"/>
      <c r="AI30" s="187"/>
      <c r="AJ30" s="187"/>
      <c r="AK30" s="187"/>
      <c r="AL30" s="187"/>
      <c r="AM30" s="187"/>
      <c r="AN30" s="187"/>
      <c r="AO30" s="187"/>
      <c r="AP30" s="187"/>
      <c r="AQ30" s="187"/>
      <c r="AR30" s="187"/>
      <c r="AS30" s="187"/>
      <c r="AT30" s="187"/>
      <c r="AU30" s="187"/>
      <c r="AV30" s="187"/>
      <c r="AW30" s="187"/>
      <c r="AX30" s="187"/>
      <c r="AY30" s="187"/>
      <c r="AZ30" s="187"/>
      <c r="BA30" s="187"/>
      <c r="BB30" s="187"/>
      <c r="BC30" s="187"/>
      <c r="BD30" s="187"/>
      <c r="BH30" s="187"/>
      <c r="BI30" s="187"/>
      <c r="BJ30" s="187"/>
      <c r="BK30" s="187"/>
      <c r="BL30" s="187"/>
      <c r="BM30" s="187"/>
      <c r="BN30" s="187"/>
      <c r="BO30" s="187"/>
      <c r="BP30" s="187"/>
      <c r="BQ30" s="187"/>
      <c r="BR30" s="187"/>
      <c r="BS30" s="187"/>
      <c r="BT30" s="187"/>
      <c r="BU30" s="187"/>
      <c r="BV30" s="187"/>
      <c r="BW30" s="187"/>
      <c r="BX30" s="187"/>
      <c r="BY30" s="187"/>
      <c r="BZ30" s="187"/>
      <c r="CA30" s="187"/>
      <c r="CB30" s="187"/>
      <c r="CC30" s="187"/>
      <c r="CD30" s="187"/>
      <c r="CE30" s="187"/>
      <c r="CF30" s="187"/>
      <c r="CG30" s="187"/>
      <c r="CH30" s="187"/>
      <c r="CI30" s="187"/>
      <c r="CJ30" s="187"/>
      <c r="CK30" s="187"/>
      <c r="CL30" s="187"/>
      <c r="CM30" s="187"/>
      <c r="CN30" s="187"/>
      <c r="CO30" s="187"/>
      <c r="CP30" s="187"/>
      <c r="CQ30" s="187"/>
      <c r="CR30" s="187"/>
      <c r="CS30" s="187"/>
      <c r="CT30" s="187"/>
      <c r="CU30" s="187"/>
      <c r="CV30" s="187"/>
      <c r="CW30" s="187"/>
      <c r="CX30" s="187"/>
      <c r="CY30" s="187"/>
      <c r="CZ30" s="187"/>
      <c r="DA30" s="187"/>
      <c r="DB30" s="187"/>
      <c r="DC30" s="187"/>
      <c r="DD30" s="187"/>
      <c r="DE30" s="187"/>
      <c r="DF30" s="187"/>
      <c r="DG30" s="187"/>
      <c r="DH30" s="187"/>
      <c r="DI30" s="187"/>
      <c r="DJ30" s="187"/>
      <c r="DK30" s="187"/>
      <c r="DL30" s="187"/>
      <c r="DM30" s="187"/>
      <c r="DN30" s="187"/>
      <c r="DO30" s="187"/>
      <c r="DP30" s="187"/>
      <c r="DQ30" s="187"/>
      <c r="DR30" s="187"/>
      <c r="DS30" s="187"/>
    </row>
    <row r="31" spans="1:123" s="40" customFormat="1" ht="52.15" customHeight="1" x14ac:dyDescent="0.2">
      <c r="A31" s="576"/>
      <c r="B31" s="523" t="s">
        <v>50</v>
      </c>
      <c r="C31" s="417" t="s">
        <v>110</v>
      </c>
      <c r="D31" s="417" t="s">
        <v>49</v>
      </c>
      <c r="E31" s="417" t="s">
        <v>62</v>
      </c>
      <c r="F31" s="184" t="s">
        <v>177</v>
      </c>
      <c r="G31" s="416" t="s">
        <v>32</v>
      </c>
      <c r="H31" s="416" t="s">
        <v>188</v>
      </c>
      <c r="I31" s="26" t="s">
        <v>71</v>
      </c>
      <c r="J31" s="561">
        <v>44197</v>
      </c>
      <c r="K31" s="561">
        <v>44561</v>
      </c>
      <c r="L31" s="559">
        <v>0.25</v>
      </c>
      <c r="M31" s="559">
        <v>0.25</v>
      </c>
      <c r="N31" s="559">
        <v>0.25</v>
      </c>
      <c r="O31" s="559">
        <v>0.25</v>
      </c>
      <c r="P31" s="185">
        <v>2703</v>
      </c>
      <c r="Q31" s="185">
        <v>2703</v>
      </c>
      <c r="R31" s="185">
        <v>3703</v>
      </c>
      <c r="S31" s="185">
        <v>3703</v>
      </c>
      <c r="T31" s="50">
        <v>10812</v>
      </c>
      <c r="U31" s="560"/>
      <c r="V31" s="518"/>
      <c r="W31" s="186">
        <f>SUM(T31:T35)</f>
        <v>14324</v>
      </c>
      <c r="Y31" s="130">
        <f>W31+W36+W56+W62+W67+W72+W77</f>
        <v>70147.899999999994</v>
      </c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31"/>
      <c r="BB31" s="31"/>
      <c r="BC31" s="31"/>
      <c r="BD31" s="31"/>
      <c r="BH31" s="31"/>
      <c r="BI31" s="31"/>
      <c r="BJ31" s="31"/>
      <c r="BK31" s="31"/>
      <c r="BL31" s="31"/>
      <c r="BM31" s="31"/>
      <c r="BN31" s="31"/>
      <c r="BO31" s="31"/>
      <c r="BP31" s="31"/>
      <c r="BQ31" s="31"/>
      <c r="BR31" s="31"/>
      <c r="BS31" s="31"/>
      <c r="BT31" s="31"/>
      <c r="BU31" s="31"/>
      <c r="BV31" s="31"/>
      <c r="BW31" s="31"/>
      <c r="BX31" s="31"/>
      <c r="BY31" s="31"/>
      <c r="BZ31" s="31"/>
      <c r="CA31" s="31"/>
      <c r="CB31" s="31"/>
      <c r="CC31" s="31"/>
      <c r="CD31" s="31"/>
      <c r="CE31" s="31"/>
      <c r="CF31" s="31"/>
      <c r="CG31" s="31"/>
      <c r="CH31" s="31"/>
      <c r="CI31" s="31"/>
      <c r="CJ31" s="31"/>
      <c r="CK31" s="31"/>
      <c r="CL31" s="31"/>
      <c r="CM31" s="31"/>
      <c r="CN31" s="31"/>
      <c r="CO31" s="31"/>
      <c r="CP31" s="31"/>
      <c r="CQ31" s="31"/>
      <c r="CR31" s="31"/>
      <c r="CS31" s="31"/>
      <c r="CT31" s="31"/>
      <c r="CU31" s="31"/>
      <c r="CV31" s="31"/>
      <c r="CW31" s="31"/>
      <c r="CX31" s="31"/>
      <c r="CY31" s="31"/>
      <c r="CZ31" s="31"/>
      <c r="DA31" s="31"/>
      <c r="DB31" s="31"/>
      <c r="DC31" s="31"/>
      <c r="DD31" s="31"/>
      <c r="DE31" s="31"/>
      <c r="DF31" s="31"/>
      <c r="DG31" s="31"/>
      <c r="DH31" s="31"/>
      <c r="DI31" s="31"/>
      <c r="DJ31" s="31"/>
      <c r="DK31" s="31"/>
      <c r="DL31" s="31"/>
      <c r="DM31" s="31"/>
      <c r="DN31" s="31"/>
      <c r="DO31" s="31"/>
      <c r="DP31" s="31"/>
      <c r="DQ31" s="31"/>
      <c r="DR31" s="31"/>
      <c r="DS31" s="31"/>
    </row>
    <row r="32" spans="1:123" s="40" customFormat="1" ht="31.5" customHeight="1" x14ac:dyDescent="0.2">
      <c r="A32" s="576"/>
      <c r="B32" s="523"/>
      <c r="C32" s="417"/>
      <c r="D32" s="417"/>
      <c r="E32" s="417"/>
      <c r="F32" s="48" t="s">
        <v>51</v>
      </c>
      <c r="G32" s="417"/>
      <c r="H32" s="417"/>
      <c r="I32" s="19" t="s">
        <v>72</v>
      </c>
      <c r="J32" s="561"/>
      <c r="K32" s="561"/>
      <c r="L32" s="559"/>
      <c r="M32" s="559"/>
      <c r="N32" s="559"/>
      <c r="O32" s="559"/>
      <c r="P32" s="46">
        <v>225.25</v>
      </c>
      <c r="Q32" s="46">
        <v>225.25</v>
      </c>
      <c r="R32" s="46">
        <v>225.25</v>
      </c>
      <c r="S32" s="46">
        <v>225.25</v>
      </c>
      <c r="T32" s="47">
        <f>SUM(P32:S32)</f>
        <v>901</v>
      </c>
      <c r="U32" s="560"/>
      <c r="V32" s="518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31"/>
      <c r="BH32" s="31"/>
      <c r="BI32" s="31"/>
      <c r="BJ32" s="31"/>
      <c r="BK32" s="31"/>
      <c r="BL32" s="31"/>
      <c r="BM32" s="31"/>
      <c r="BN32" s="31"/>
      <c r="BO32" s="31"/>
      <c r="BP32" s="31"/>
      <c r="BQ32" s="31"/>
      <c r="BR32" s="31"/>
      <c r="BS32" s="31"/>
      <c r="BT32" s="31"/>
      <c r="BU32" s="31"/>
      <c r="BV32" s="31"/>
      <c r="BW32" s="31"/>
      <c r="BX32" s="31"/>
      <c r="BY32" s="31"/>
      <c r="BZ32" s="31"/>
      <c r="CA32" s="31"/>
      <c r="CB32" s="31"/>
      <c r="CC32" s="31"/>
      <c r="CD32" s="31"/>
      <c r="CE32" s="31"/>
      <c r="CF32" s="31"/>
      <c r="CG32" s="31"/>
      <c r="CH32" s="31"/>
      <c r="CI32" s="31"/>
      <c r="CJ32" s="31"/>
      <c r="CK32" s="31"/>
      <c r="CL32" s="31"/>
      <c r="CM32" s="31"/>
      <c r="CN32" s="31"/>
      <c r="CO32" s="31"/>
      <c r="CP32" s="31"/>
      <c r="CQ32" s="31"/>
      <c r="CR32" s="31"/>
      <c r="CS32" s="31"/>
      <c r="CT32" s="31"/>
      <c r="CU32" s="31"/>
      <c r="CV32" s="31"/>
      <c r="CW32" s="31"/>
      <c r="CX32" s="31"/>
      <c r="CY32" s="31"/>
      <c r="CZ32" s="31"/>
      <c r="DA32" s="31"/>
      <c r="DB32" s="31"/>
      <c r="DC32" s="31"/>
      <c r="DD32" s="31"/>
      <c r="DE32" s="31"/>
      <c r="DF32" s="31"/>
      <c r="DG32" s="31"/>
      <c r="DH32" s="31"/>
      <c r="DI32" s="31"/>
      <c r="DJ32" s="31"/>
      <c r="DK32" s="31"/>
      <c r="DL32" s="31"/>
      <c r="DM32" s="31"/>
      <c r="DN32" s="31"/>
      <c r="DO32" s="31"/>
      <c r="DP32" s="31"/>
      <c r="DQ32" s="31"/>
      <c r="DR32" s="31"/>
      <c r="DS32" s="31"/>
    </row>
    <row r="33" spans="1:123" s="40" customFormat="1" ht="25.5" customHeight="1" x14ac:dyDescent="0.2">
      <c r="A33" s="576"/>
      <c r="B33" s="523"/>
      <c r="C33" s="417"/>
      <c r="D33" s="417"/>
      <c r="E33" s="417"/>
      <c r="F33" s="48" t="s">
        <v>52</v>
      </c>
      <c r="G33" s="417"/>
      <c r="H33" s="417"/>
      <c r="I33" s="19" t="s">
        <v>73</v>
      </c>
      <c r="J33" s="561"/>
      <c r="K33" s="561"/>
      <c r="L33" s="559"/>
      <c r="M33" s="559"/>
      <c r="N33" s="559"/>
      <c r="O33" s="559"/>
      <c r="P33" s="46">
        <v>106.25</v>
      </c>
      <c r="Q33" s="46">
        <v>106.25</v>
      </c>
      <c r="R33" s="46">
        <v>106.25</v>
      </c>
      <c r="S33" s="46">
        <v>106.25</v>
      </c>
      <c r="T33" s="47">
        <v>450</v>
      </c>
      <c r="U33" s="560"/>
      <c r="V33" s="518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1"/>
      <c r="BA33" s="31"/>
      <c r="BB33" s="31"/>
      <c r="BC33" s="31"/>
      <c r="BD33" s="31"/>
      <c r="BH33" s="31"/>
      <c r="BI33" s="31"/>
      <c r="BJ33" s="31"/>
      <c r="BK33" s="31"/>
      <c r="BL33" s="31"/>
      <c r="BM33" s="31"/>
      <c r="BN33" s="31"/>
      <c r="BO33" s="31"/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  <c r="CB33" s="31"/>
      <c r="CC33" s="31"/>
      <c r="CD33" s="31"/>
      <c r="CE33" s="31"/>
      <c r="CF33" s="31"/>
      <c r="CG33" s="31"/>
      <c r="CH33" s="31"/>
      <c r="CI33" s="31"/>
      <c r="CJ33" s="31"/>
      <c r="CK33" s="31"/>
      <c r="CL33" s="31"/>
      <c r="CM33" s="31"/>
      <c r="CN33" s="31"/>
      <c r="CO33" s="31"/>
      <c r="CP33" s="31"/>
      <c r="CQ33" s="31"/>
      <c r="CR33" s="31"/>
      <c r="CS33" s="31"/>
      <c r="CT33" s="31"/>
      <c r="CU33" s="31"/>
      <c r="CV33" s="31"/>
      <c r="CW33" s="31"/>
      <c r="CX33" s="31"/>
      <c r="CY33" s="31"/>
      <c r="CZ33" s="31"/>
      <c r="DA33" s="31"/>
      <c r="DB33" s="31"/>
      <c r="DC33" s="31"/>
      <c r="DD33" s="31"/>
      <c r="DE33" s="31"/>
      <c r="DF33" s="31"/>
      <c r="DG33" s="31"/>
      <c r="DH33" s="31"/>
      <c r="DI33" s="31"/>
      <c r="DJ33" s="31"/>
      <c r="DK33" s="31"/>
      <c r="DL33" s="31"/>
      <c r="DM33" s="31"/>
      <c r="DN33" s="31"/>
      <c r="DO33" s="31"/>
      <c r="DP33" s="31"/>
      <c r="DQ33" s="31"/>
      <c r="DR33" s="31"/>
      <c r="DS33" s="31"/>
    </row>
    <row r="34" spans="1:123" s="40" customFormat="1" ht="31.5" customHeight="1" x14ac:dyDescent="0.2">
      <c r="A34" s="576"/>
      <c r="B34" s="523"/>
      <c r="C34" s="417"/>
      <c r="D34" s="417"/>
      <c r="E34" s="417"/>
      <c r="F34" s="48" t="s">
        <v>33</v>
      </c>
      <c r="G34" s="417"/>
      <c r="H34" s="417"/>
      <c r="I34" s="19" t="s">
        <v>74</v>
      </c>
      <c r="J34" s="561"/>
      <c r="K34" s="561"/>
      <c r="L34" s="559"/>
      <c r="M34" s="559"/>
      <c r="N34" s="559"/>
      <c r="O34" s="559"/>
      <c r="P34" s="46">
        <v>225.25</v>
      </c>
      <c r="Q34" s="46">
        <v>225.25</v>
      </c>
      <c r="R34" s="46">
        <v>225.25</v>
      </c>
      <c r="S34" s="46">
        <v>225.25</v>
      </c>
      <c r="T34" s="47">
        <f>SUM(P34:S34)</f>
        <v>901</v>
      </c>
      <c r="U34" s="560"/>
      <c r="V34" s="518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1"/>
      <c r="BA34" s="31"/>
      <c r="BB34" s="31"/>
      <c r="BC34" s="31"/>
      <c r="BD34" s="31"/>
      <c r="BH34" s="31"/>
      <c r="BI34" s="31"/>
      <c r="BJ34" s="31"/>
      <c r="BK34" s="31"/>
      <c r="BL34" s="31"/>
      <c r="BM34" s="31"/>
      <c r="BN34" s="31"/>
      <c r="BO34" s="31"/>
      <c r="BP34" s="31"/>
      <c r="BQ34" s="31"/>
      <c r="BR34" s="31"/>
      <c r="BS34" s="31"/>
      <c r="BT34" s="31"/>
      <c r="BU34" s="31"/>
      <c r="BV34" s="31"/>
      <c r="BW34" s="31"/>
      <c r="BX34" s="31"/>
      <c r="BY34" s="31"/>
      <c r="BZ34" s="31"/>
      <c r="CA34" s="31"/>
      <c r="CB34" s="31"/>
      <c r="CC34" s="31"/>
      <c r="CD34" s="31"/>
      <c r="CE34" s="31"/>
      <c r="CF34" s="31"/>
      <c r="CG34" s="31"/>
      <c r="CH34" s="31"/>
      <c r="CI34" s="31"/>
      <c r="CJ34" s="31"/>
      <c r="CK34" s="31"/>
      <c r="CL34" s="31"/>
      <c r="CM34" s="31"/>
      <c r="CN34" s="31"/>
      <c r="CO34" s="31"/>
      <c r="CP34" s="31"/>
      <c r="CQ34" s="31"/>
      <c r="CR34" s="31"/>
      <c r="CS34" s="31"/>
      <c r="CT34" s="31"/>
      <c r="CU34" s="31"/>
      <c r="CV34" s="31"/>
      <c r="CW34" s="31"/>
      <c r="CX34" s="31"/>
      <c r="CY34" s="31"/>
      <c r="CZ34" s="31"/>
      <c r="DA34" s="31"/>
      <c r="DB34" s="31"/>
      <c r="DC34" s="31"/>
      <c r="DD34" s="31"/>
      <c r="DE34" s="31"/>
      <c r="DF34" s="31"/>
      <c r="DG34" s="31"/>
      <c r="DH34" s="31"/>
      <c r="DI34" s="31"/>
      <c r="DJ34" s="31"/>
      <c r="DK34" s="31"/>
      <c r="DL34" s="31"/>
      <c r="DM34" s="31"/>
      <c r="DN34" s="31"/>
      <c r="DO34" s="31"/>
      <c r="DP34" s="31"/>
      <c r="DQ34" s="31"/>
      <c r="DR34" s="31"/>
      <c r="DS34" s="31"/>
    </row>
    <row r="35" spans="1:123" s="40" customFormat="1" ht="33" customHeight="1" x14ac:dyDescent="0.2">
      <c r="A35" s="576"/>
      <c r="B35" s="523"/>
      <c r="C35" s="417"/>
      <c r="D35" s="417"/>
      <c r="E35" s="417"/>
      <c r="F35" s="48" t="s">
        <v>53</v>
      </c>
      <c r="G35" s="417"/>
      <c r="H35" s="417"/>
      <c r="I35" s="19" t="s">
        <v>75</v>
      </c>
      <c r="J35" s="561"/>
      <c r="K35" s="561"/>
      <c r="L35" s="559"/>
      <c r="M35" s="559"/>
      <c r="N35" s="559"/>
      <c r="O35" s="559"/>
      <c r="P35" s="46">
        <v>314.89999999999998</v>
      </c>
      <c r="Q35" s="46">
        <v>314.89999999999998</v>
      </c>
      <c r="R35" s="46">
        <v>314.89999999999998</v>
      </c>
      <c r="S35" s="46">
        <v>314.89999999999998</v>
      </c>
      <c r="T35" s="47">
        <v>1260</v>
      </c>
      <c r="U35" s="560"/>
      <c r="V35" s="518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31"/>
      <c r="AP35" s="31"/>
      <c r="AQ35" s="31"/>
      <c r="AR35" s="31"/>
      <c r="AS35" s="31"/>
      <c r="AT35" s="31"/>
      <c r="AU35" s="31"/>
      <c r="AV35" s="31"/>
      <c r="AW35" s="31"/>
      <c r="AX35" s="31"/>
      <c r="AY35" s="31"/>
      <c r="AZ35" s="31"/>
      <c r="BA35" s="31"/>
      <c r="BB35" s="31"/>
      <c r="BC35" s="31"/>
      <c r="BD35" s="31"/>
      <c r="BH35" s="31"/>
      <c r="BI35" s="31"/>
      <c r="BJ35" s="31"/>
      <c r="BK35" s="31"/>
      <c r="BL35" s="31"/>
      <c r="BM35" s="31"/>
      <c r="BN35" s="31"/>
      <c r="BO35" s="31"/>
      <c r="BP35" s="31"/>
      <c r="BQ35" s="31"/>
      <c r="BR35" s="31"/>
      <c r="BS35" s="31"/>
      <c r="BT35" s="31"/>
      <c r="BU35" s="31"/>
      <c r="BV35" s="31"/>
      <c r="BW35" s="31"/>
      <c r="BX35" s="31"/>
      <c r="BY35" s="31"/>
      <c r="BZ35" s="31"/>
      <c r="CA35" s="31"/>
      <c r="CB35" s="31"/>
      <c r="CC35" s="31"/>
      <c r="CD35" s="31"/>
      <c r="CE35" s="31"/>
      <c r="CF35" s="31"/>
      <c r="CG35" s="31"/>
      <c r="CH35" s="31"/>
      <c r="CI35" s="31"/>
      <c r="CJ35" s="31"/>
      <c r="CK35" s="31"/>
      <c r="CL35" s="31"/>
      <c r="CM35" s="31"/>
      <c r="CN35" s="31"/>
      <c r="CO35" s="31"/>
      <c r="CP35" s="31"/>
      <c r="CQ35" s="31"/>
      <c r="CR35" s="31"/>
      <c r="CS35" s="31"/>
      <c r="CT35" s="31"/>
      <c r="CU35" s="31"/>
      <c r="CV35" s="31"/>
      <c r="CW35" s="31"/>
      <c r="CX35" s="31"/>
      <c r="CY35" s="31"/>
      <c r="CZ35" s="31"/>
      <c r="DA35" s="31"/>
      <c r="DB35" s="31"/>
      <c r="DC35" s="31"/>
      <c r="DD35" s="31"/>
      <c r="DE35" s="31"/>
      <c r="DF35" s="31"/>
      <c r="DG35" s="31"/>
      <c r="DH35" s="31"/>
      <c r="DI35" s="31"/>
      <c r="DJ35" s="31"/>
      <c r="DK35" s="31"/>
      <c r="DL35" s="31"/>
      <c r="DM35" s="31"/>
      <c r="DN35" s="31"/>
      <c r="DO35" s="31"/>
      <c r="DP35" s="31"/>
      <c r="DQ35" s="31"/>
      <c r="DR35" s="31"/>
      <c r="DS35" s="31"/>
    </row>
    <row r="36" spans="1:123" s="40" customFormat="1" ht="36.6" customHeight="1" x14ac:dyDescent="0.2">
      <c r="A36" s="576"/>
      <c r="B36" s="523"/>
      <c r="C36" s="417"/>
      <c r="D36" s="417"/>
      <c r="E36" s="417"/>
      <c r="F36" s="45" t="s">
        <v>172</v>
      </c>
      <c r="G36" s="417"/>
      <c r="H36" s="417"/>
      <c r="I36" s="19" t="s">
        <v>71</v>
      </c>
      <c r="J36" s="579">
        <v>44197</v>
      </c>
      <c r="K36" s="579">
        <v>44561</v>
      </c>
      <c r="L36" s="580">
        <v>0.25</v>
      </c>
      <c r="M36" s="580">
        <v>0.25</v>
      </c>
      <c r="N36" s="580">
        <v>0.25</v>
      </c>
      <c r="O36" s="580">
        <v>0.25</v>
      </c>
      <c r="P36" s="49">
        <v>1500</v>
      </c>
      <c r="Q36" s="49">
        <v>1500</v>
      </c>
      <c r="R36" s="49">
        <v>1500</v>
      </c>
      <c r="S36" s="49">
        <v>1500</v>
      </c>
      <c r="T36" s="13">
        <f>SUM(P36:S36)</f>
        <v>6000</v>
      </c>
      <c r="U36" s="437" t="s">
        <v>43</v>
      </c>
      <c r="V36" s="583" t="s">
        <v>35</v>
      </c>
      <c r="W36" s="144">
        <f>SUM(T36:T40)</f>
        <v>8149</v>
      </c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31"/>
      <c r="AR36" s="31"/>
      <c r="AS36" s="31"/>
      <c r="AT36" s="31"/>
      <c r="AU36" s="31"/>
      <c r="AV36" s="31"/>
      <c r="AW36" s="31"/>
      <c r="AX36" s="31"/>
      <c r="AY36" s="31"/>
      <c r="AZ36" s="31"/>
      <c r="BA36" s="31"/>
      <c r="BB36" s="31"/>
      <c r="BC36" s="31"/>
      <c r="BD36" s="31"/>
      <c r="BH36" s="31"/>
      <c r="BI36" s="31"/>
      <c r="BJ36" s="31"/>
      <c r="BK36" s="31"/>
      <c r="BL36" s="31"/>
      <c r="BM36" s="31"/>
      <c r="BN36" s="31"/>
      <c r="BO36" s="31"/>
      <c r="BP36" s="31"/>
      <c r="BQ36" s="31"/>
      <c r="BR36" s="31"/>
      <c r="BS36" s="31"/>
      <c r="BT36" s="31"/>
      <c r="BU36" s="31"/>
      <c r="BV36" s="31"/>
      <c r="BW36" s="31"/>
      <c r="BX36" s="31"/>
      <c r="BY36" s="31"/>
      <c r="BZ36" s="31"/>
      <c r="CA36" s="31"/>
      <c r="CB36" s="31"/>
      <c r="CC36" s="31"/>
      <c r="CD36" s="31"/>
      <c r="CE36" s="31"/>
      <c r="CF36" s="31"/>
      <c r="CG36" s="31"/>
      <c r="CH36" s="31"/>
      <c r="CI36" s="31"/>
      <c r="CJ36" s="31"/>
      <c r="CK36" s="31"/>
      <c r="CL36" s="31"/>
      <c r="CM36" s="31"/>
      <c r="CN36" s="31"/>
      <c r="CO36" s="31"/>
      <c r="CP36" s="31"/>
      <c r="CQ36" s="31"/>
      <c r="CR36" s="31"/>
      <c r="CS36" s="31"/>
      <c r="CT36" s="31"/>
      <c r="CU36" s="31"/>
      <c r="CV36" s="31"/>
      <c r="CW36" s="31"/>
      <c r="CX36" s="31"/>
      <c r="CY36" s="31"/>
      <c r="CZ36" s="31"/>
      <c r="DA36" s="31"/>
      <c r="DB36" s="31"/>
      <c r="DC36" s="31"/>
      <c r="DD36" s="31"/>
      <c r="DE36" s="31"/>
      <c r="DF36" s="31"/>
      <c r="DG36" s="31"/>
      <c r="DH36" s="31"/>
      <c r="DI36" s="31"/>
      <c r="DJ36" s="31"/>
      <c r="DK36" s="31"/>
      <c r="DL36" s="31"/>
      <c r="DM36" s="31"/>
      <c r="DN36" s="31"/>
      <c r="DO36" s="31"/>
      <c r="DP36" s="31"/>
      <c r="DQ36" s="31"/>
      <c r="DR36" s="31"/>
      <c r="DS36" s="31"/>
    </row>
    <row r="37" spans="1:123" s="40" customFormat="1" ht="28.5" hidden="1" customHeight="1" x14ac:dyDescent="0.2">
      <c r="A37" s="576"/>
      <c r="B37" s="523"/>
      <c r="C37" s="417"/>
      <c r="D37" s="417"/>
      <c r="E37" s="417"/>
      <c r="F37" s="48" t="s">
        <v>51</v>
      </c>
      <c r="G37" s="417"/>
      <c r="H37" s="417"/>
      <c r="I37" s="19" t="s">
        <v>72</v>
      </c>
      <c r="J37" s="561"/>
      <c r="K37" s="561"/>
      <c r="L37" s="559"/>
      <c r="M37" s="559"/>
      <c r="N37" s="559"/>
      <c r="O37" s="559"/>
      <c r="P37" s="49">
        <v>125</v>
      </c>
      <c r="Q37" s="49">
        <v>125</v>
      </c>
      <c r="R37" s="49">
        <v>125</v>
      </c>
      <c r="S37" s="49">
        <v>125</v>
      </c>
      <c r="T37" s="13">
        <f>SUM(P37:S37)</f>
        <v>500</v>
      </c>
      <c r="U37" s="417"/>
      <c r="V37" s="518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31"/>
      <c r="BA37" s="31"/>
      <c r="BB37" s="31"/>
      <c r="BC37" s="31"/>
      <c r="BD37" s="31"/>
      <c r="BH37" s="31"/>
      <c r="BI37" s="31"/>
      <c r="BJ37" s="31"/>
      <c r="BK37" s="31"/>
      <c r="BL37" s="31"/>
      <c r="BM37" s="31"/>
      <c r="BN37" s="31"/>
      <c r="BO37" s="31"/>
      <c r="BP37" s="31"/>
      <c r="BQ37" s="31"/>
      <c r="BR37" s="31"/>
      <c r="BS37" s="31"/>
      <c r="BT37" s="31"/>
      <c r="BU37" s="31"/>
      <c r="BV37" s="31"/>
      <c r="BW37" s="31"/>
      <c r="BX37" s="31"/>
      <c r="BY37" s="31"/>
      <c r="BZ37" s="31"/>
      <c r="CA37" s="31"/>
      <c r="CB37" s="31"/>
      <c r="CC37" s="31"/>
      <c r="CD37" s="31"/>
      <c r="CE37" s="31"/>
      <c r="CF37" s="31"/>
      <c r="CG37" s="31"/>
      <c r="CH37" s="31"/>
      <c r="CI37" s="31"/>
      <c r="CJ37" s="31"/>
      <c r="CK37" s="31"/>
      <c r="CL37" s="31"/>
      <c r="CM37" s="31"/>
      <c r="CN37" s="31"/>
      <c r="CO37" s="31"/>
      <c r="CP37" s="31"/>
      <c r="CQ37" s="31"/>
      <c r="CR37" s="31"/>
      <c r="CS37" s="31"/>
      <c r="CT37" s="31"/>
      <c r="CU37" s="31"/>
      <c r="CV37" s="31"/>
      <c r="CW37" s="31"/>
      <c r="CX37" s="31"/>
      <c r="CY37" s="31"/>
      <c r="CZ37" s="31"/>
      <c r="DA37" s="31"/>
      <c r="DB37" s="31"/>
      <c r="DC37" s="31"/>
      <c r="DD37" s="31"/>
      <c r="DE37" s="31"/>
      <c r="DF37" s="31"/>
      <c r="DG37" s="31"/>
      <c r="DH37" s="31"/>
      <c r="DI37" s="31"/>
      <c r="DJ37" s="31"/>
      <c r="DK37" s="31"/>
      <c r="DL37" s="31"/>
      <c r="DM37" s="31"/>
      <c r="DN37" s="31"/>
      <c r="DO37" s="31"/>
      <c r="DP37" s="31"/>
      <c r="DQ37" s="31"/>
      <c r="DR37" s="31"/>
      <c r="DS37" s="31"/>
    </row>
    <row r="38" spans="1:123" s="40" customFormat="1" ht="28.5" hidden="1" customHeight="1" x14ac:dyDescent="0.2">
      <c r="A38" s="576"/>
      <c r="B38" s="523"/>
      <c r="C38" s="417"/>
      <c r="D38" s="417"/>
      <c r="E38" s="417"/>
      <c r="F38" s="48" t="s">
        <v>52</v>
      </c>
      <c r="G38" s="417"/>
      <c r="H38" s="417"/>
      <c r="I38" s="19" t="s">
        <v>73</v>
      </c>
      <c r="J38" s="561"/>
      <c r="K38" s="561"/>
      <c r="L38" s="559"/>
      <c r="M38" s="559"/>
      <c r="N38" s="559"/>
      <c r="O38" s="559"/>
      <c r="P38" s="49">
        <v>106.25</v>
      </c>
      <c r="Q38" s="49">
        <v>106.25</v>
      </c>
      <c r="R38" s="49">
        <v>106.25</v>
      </c>
      <c r="S38" s="49">
        <v>106.25</v>
      </c>
      <c r="T38" s="13">
        <v>450</v>
      </c>
      <c r="U38" s="417"/>
      <c r="V38" s="518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31"/>
      <c r="AP38" s="31"/>
      <c r="AQ38" s="31"/>
      <c r="AR38" s="31"/>
      <c r="AS38" s="31"/>
      <c r="AT38" s="31"/>
      <c r="AU38" s="31"/>
      <c r="AV38" s="31"/>
      <c r="AW38" s="31"/>
      <c r="AX38" s="31"/>
      <c r="AY38" s="31"/>
      <c r="AZ38" s="31"/>
      <c r="BA38" s="31"/>
      <c r="BB38" s="31"/>
      <c r="BC38" s="31"/>
      <c r="BD38" s="31"/>
      <c r="BH38" s="31"/>
      <c r="BI38" s="31"/>
      <c r="BJ38" s="31"/>
      <c r="BK38" s="31"/>
      <c r="BL38" s="31"/>
      <c r="BM38" s="31"/>
      <c r="BN38" s="31"/>
      <c r="BO38" s="31"/>
      <c r="BP38" s="31"/>
      <c r="BQ38" s="31"/>
      <c r="BR38" s="31"/>
      <c r="BS38" s="31"/>
      <c r="BT38" s="31"/>
      <c r="BU38" s="31"/>
      <c r="BV38" s="31"/>
      <c r="BW38" s="31"/>
      <c r="BX38" s="31"/>
      <c r="BY38" s="31"/>
      <c r="BZ38" s="31"/>
      <c r="CA38" s="31"/>
      <c r="CB38" s="31"/>
      <c r="CC38" s="31"/>
      <c r="CD38" s="31"/>
      <c r="CE38" s="31"/>
      <c r="CF38" s="31"/>
      <c r="CG38" s="31"/>
      <c r="CH38" s="31"/>
      <c r="CI38" s="31"/>
      <c r="CJ38" s="31"/>
      <c r="CK38" s="31"/>
      <c r="CL38" s="31"/>
      <c r="CM38" s="31"/>
      <c r="CN38" s="31"/>
      <c r="CO38" s="31"/>
      <c r="CP38" s="31"/>
      <c r="CQ38" s="31"/>
      <c r="CR38" s="31"/>
      <c r="CS38" s="31"/>
      <c r="CT38" s="31"/>
      <c r="CU38" s="31"/>
      <c r="CV38" s="31"/>
      <c r="CW38" s="31"/>
      <c r="CX38" s="31"/>
      <c r="CY38" s="31"/>
      <c r="CZ38" s="31"/>
      <c r="DA38" s="31"/>
      <c r="DB38" s="31"/>
      <c r="DC38" s="31"/>
      <c r="DD38" s="31"/>
      <c r="DE38" s="31"/>
      <c r="DF38" s="31"/>
      <c r="DG38" s="31"/>
      <c r="DH38" s="31"/>
      <c r="DI38" s="31"/>
      <c r="DJ38" s="31"/>
      <c r="DK38" s="31"/>
      <c r="DL38" s="31"/>
      <c r="DM38" s="31"/>
      <c r="DN38" s="31"/>
      <c r="DO38" s="31"/>
      <c r="DP38" s="31"/>
      <c r="DQ38" s="31"/>
      <c r="DR38" s="31"/>
      <c r="DS38" s="31"/>
    </row>
    <row r="39" spans="1:123" s="40" customFormat="1" ht="32.25" hidden="1" customHeight="1" x14ac:dyDescent="0.2">
      <c r="A39" s="576"/>
      <c r="B39" s="523"/>
      <c r="C39" s="417"/>
      <c r="D39" s="417"/>
      <c r="E39" s="417"/>
      <c r="F39" s="48" t="s">
        <v>33</v>
      </c>
      <c r="G39" s="417"/>
      <c r="H39" s="417"/>
      <c r="I39" s="19" t="s">
        <v>74</v>
      </c>
      <c r="J39" s="561"/>
      <c r="K39" s="561"/>
      <c r="L39" s="559"/>
      <c r="M39" s="559"/>
      <c r="N39" s="559"/>
      <c r="O39" s="559"/>
      <c r="P39" s="49">
        <v>124.95</v>
      </c>
      <c r="Q39" s="49">
        <v>124.95</v>
      </c>
      <c r="R39" s="49">
        <v>124.95</v>
      </c>
      <c r="S39" s="49">
        <v>124.95</v>
      </c>
      <c r="T39" s="13">
        <v>500</v>
      </c>
      <c r="U39" s="417"/>
      <c r="V39" s="518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31"/>
      <c r="BA39" s="31"/>
      <c r="BB39" s="31"/>
      <c r="BC39" s="31"/>
      <c r="BD39" s="31"/>
      <c r="BH39" s="31"/>
      <c r="BI39" s="31"/>
      <c r="BJ39" s="31"/>
      <c r="BK39" s="31"/>
      <c r="BL39" s="31"/>
      <c r="BM39" s="31"/>
      <c r="BN39" s="31"/>
      <c r="BO39" s="31"/>
      <c r="BP39" s="31"/>
      <c r="BQ39" s="31"/>
      <c r="BR39" s="31"/>
      <c r="BS39" s="31"/>
      <c r="BT39" s="31"/>
      <c r="BU39" s="31"/>
      <c r="BV39" s="31"/>
      <c r="BW39" s="31"/>
      <c r="BX39" s="31"/>
      <c r="BY39" s="31"/>
      <c r="BZ39" s="31"/>
      <c r="CA39" s="31"/>
      <c r="CB39" s="31"/>
      <c r="CC39" s="31"/>
      <c r="CD39" s="31"/>
      <c r="CE39" s="31"/>
      <c r="CF39" s="31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1"/>
      <c r="CR39" s="31"/>
      <c r="CS39" s="31"/>
      <c r="CT39" s="31"/>
      <c r="CU39" s="31"/>
      <c r="CV39" s="31"/>
      <c r="CW39" s="31"/>
      <c r="CX39" s="31"/>
      <c r="CY39" s="31"/>
      <c r="CZ39" s="31"/>
      <c r="DA39" s="31"/>
      <c r="DB39" s="31"/>
      <c r="DC39" s="31"/>
      <c r="DD39" s="31"/>
      <c r="DE39" s="31"/>
      <c r="DF39" s="31"/>
      <c r="DG39" s="31"/>
      <c r="DH39" s="31"/>
      <c r="DI39" s="31"/>
      <c r="DJ39" s="31"/>
      <c r="DK39" s="31"/>
      <c r="DL39" s="31"/>
      <c r="DM39" s="31"/>
      <c r="DN39" s="31"/>
      <c r="DO39" s="31"/>
      <c r="DP39" s="31"/>
      <c r="DQ39" s="31"/>
      <c r="DR39" s="31"/>
      <c r="DS39" s="31"/>
    </row>
    <row r="40" spans="1:123" s="40" customFormat="1" ht="28.5" hidden="1" customHeight="1" x14ac:dyDescent="0.2">
      <c r="A40" s="576"/>
      <c r="B40" s="523"/>
      <c r="C40" s="417"/>
      <c r="D40" s="417"/>
      <c r="E40" s="417"/>
      <c r="F40" s="48" t="s">
        <v>53</v>
      </c>
      <c r="G40" s="417"/>
      <c r="H40" s="417"/>
      <c r="I40" s="19" t="s">
        <v>75</v>
      </c>
      <c r="J40" s="561"/>
      <c r="K40" s="561"/>
      <c r="L40" s="559"/>
      <c r="M40" s="559"/>
      <c r="N40" s="559"/>
      <c r="O40" s="559"/>
      <c r="P40" s="49">
        <v>174.75</v>
      </c>
      <c r="Q40" s="49">
        <v>174.75</v>
      </c>
      <c r="R40" s="49">
        <v>174.75</v>
      </c>
      <c r="S40" s="49">
        <v>174.75</v>
      </c>
      <c r="T40" s="13">
        <f>SUM(P40:S40)</f>
        <v>699</v>
      </c>
      <c r="U40" s="417"/>
      <c r="V40" s="518"/>
      <c r="AA40" s="31"/>
      <c r="AB40" s="31"/>
      <c r="AC40" s="31"/>
      <c r="AD40" s="31"/>
      <c r="AE40" s="31"/>
      <c r="AF40" s="31"/>
      <c r="AG40" s="31"/>
      <c r="AH40" s="31"/>
      <c r="AI40" s="31"/>
      <c r="AJ40" s="31"/>
      <c r="AK40" s="31"/>
      <c r="AL40" s="31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  <c r="AZ40" s="31"/>
      <c r="BA40" s="31"/>
      <c r="BB40" s="31"/>
      <c r="BC40" s="31"/>
      <c r="BD40" s="31"/>
      <c r="BH40" s="31"/>
      <c r="BI40" s="31"/>
      <c r="BJ40" s="31"/>
      <c r="BK40" s="31"/>
      <c r="BL40" s="31"/>
      <c r="BM40" s="31"/>
      <c r="BN40" s="31"/>
      <c r="BO40" s="31"/>
      <c r="BP40" s="31"/>
      <c r="BQ40" s="31"/>
      <c r="BR40" s="31"/>
      <c r="BS40" s="31"/>
      <c r="BT40" s="31"/>
      <c r="BU40" s="31"/>
      <c r="BV40" s="31"/>
      <c r="BW40" s="31"/>
      <c r="BX40" s="31"/>
      <c r="BY40" s="31"/>
      <c r="BZ40" s="31"/>
      <c r="CA40" s="31"/>
      <c r="CB40" s="31"/>
      <c r="CC40" s="31"/>
      <c r="CD40" s="31"/>
      <c r="CE40" s="31"/>
      <c r="CF40" s="31"/>
      <c r="CG40" s="31"/>
      <c r="CH40" s="31"/>
      <c r="CI40" s="31"/>
      <c r="CJ40" s="31"/>
      <c r="CK40" s="31"/>
      <c r="CL40" s="31"/>
      <c r="CM40" s="31"/>
      <c r="CN40" s="31"/>
      <c r="CO40" s="31"/>
      <c r="CP40" s="31"/>
      <c r="CQ40" s="31"/>
      <c r="CR40" s="31"/>
      <c r="CS40" s="31"/>
      <c r="CT40" s="31"/>
      <c r="CU40" s="31"/>
      <c r="CV40" s="31"/>
      <c r="CW40" s="31"/>
      <c r="CX40" s="31"/>
      <c r="CY40" s="31"/>
      <c r="CZ40" s="31"/>
      <c r="DA40" s="31"/>
      <c r="DB40" s="31"/>
      <c r="DC40" s="31"/>
      <c r="DD40" s="31"/>
      <c r="DE40" s="31"/>
      <c r="DF40" s="31"/>
      <c r="DG40" s="31"/>
      <c r="DH40" s="31"/>
      <c r="DI40" s="31"/>
      <c r="DJ40" s="31"/>
      <c r="DK40" s="31"/>
      <c r="DL40" s="31"/>
      <c r="DM40" s="31"/>
      <c r="DN40" s="31"/>
      <c r="DO40" s="31"/>
      <c r="DP40" s="31"/>
      <c r="DQ40" s="31"/>
      <c r="DR40" s="31"/>
      <c r="DS40" s="31"/>
    </row>
    <row r="41" spans="1:123" s="40" customFormat="1" ht="39.950000000000003" customHeight="1" x14ac:dyDescent="0.2">
      <c r="A41" s="576"/>
      <c r="B41" s="523"/>
      <c r="C41" s="417"/>
      <c r="D41" s="417"/>
      <c r="E41" s="417"/>
      <c r="F41" s="48" t="s">
        <v>90</v>
      </c>
      <c r="G41" s="417"/>
      <c r="H41" s="417"/>
      <c r="I41" s="19" t="s">
        <v>91</v>
      </c>
      <c r="J41" s="10">
        <v>44197</v>
      </c>
      <c r="K41" s="51">
        <v>44561</v>
      </c>
      <c r="L41" s="11">
        <v>0.25</v>
      </c>
      <c r="M41" s="11">
        <v>0.25</v>
      </c>
      <c r="N41" s="11">
        <v>0.25</v>
      </c>
      <c r="O41" s="11">
        <v>0.25</v>
      </c>
      <c r="P41" s="13">
        <v>625</v>
      </c>
      <c r="Q41" s="13">
        <v>625</v>
      </c>
      <c r="R41" s="13">
        <v>625</v>
      </c>
      <c r="S41" s="13">
        <v>625</v>
      </c>
      <c r="T41" s="13">
        <f>SUM(P41+Q41+R41+S41)</f>
        <v>2500</v>
      </c>
      <c r="U41" s="417"/>
      <c r="V41" s="518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31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  <c r="BA41" s="31"/>
      <c r="BB41" s="31"/>
      <c r="BC41" s="31"/>
      <c r="BD41" s="31"/>
      <c r="BH41" s="31"/>
      <c r="BI41" s="31"/>
      <c r="BJ41" s="31"/>
      <c r="BK41" s="31"/>
      <c r="BL41" s="31"/>
      <c r="BM41" s="31"/>
      <c r="BN41" s="31"/>
      <c r="BO41" s="31"/>
      <c r="BP41" s="31"/>
      <c r="BQ41" s="31"/>
      <c r="BR41" s="31"/>
      <c r="BS41" s="31"/>
      <c r="BT41" s="31"/>
      <c r="BU41" s="31"/>
      <c r="BV41" s="31"/>
      <c r="BW41" s="31"/>
      <c r="BX41" s="31"/>
      <c r="BY41" s="31"/>
      <c r="BZ41" s="31"/>
      <c r="CA41" s="31"/>
      <c r="CB41" s="31"/>
      <c r="CC41" s="31"/>
      <c r="CD41" s="31"/>
      <c r="CE41" s="31"/>
      <c r="CF41" s="31"/>
      <c r="CG41" s="31"/>
      <c r="CH41" s="31"/>
      <c r="CI41" s="31"/>
      <c r="CJ41" s="31"/>
      <c r="CK41" s="31"/>
      <c r="CL41" s="31"/>
      <c r="CM41" s="31"/>
      <c r="CN41" s="31"/>
      <c r="CO41" s="31"/>
      <c r="CP41" s="31"/>
      <c r="CQ41" s="31"/>
      <c r="CR41" s="31"/>
      <c r="CS41" s="31"/>
      <c r="CT41" s="31"/>
      <c r="CU41" s="31"/>
      <c r="CV41" s="31"/>
      <c r="CW41" s="31"/>
      <c r="CX41" s="31"/>
      <c r="CY41" s="31"/>
      <c r="CZ41" s="31"/>
      <c r="DA41" s="31"/>
      <c r="DB41" s="31"/>
      <c r="DC41" s="31"/>
      <c r="DD41" s="31"/>
      <c r="DE41" s="31"/>
      <c r="DF41" s="31"/>
      <c r="DG41" s="31"/>
      <c r="DH41" s="31"/>
      <c r="DI41" s="31"/>
      <c r="DJ41" s="31"/>
      <c r="DK41" s="31"/>
      <c r="DL41" s="31"/>
      <c r="DM41" s="31"/>
      <c r="DN41" s="31"/>
      <c r="DO41" s="31"/>
      <c r="DP41" s="31"/>
      <c r="DQ41" s="31"/>
      <c r="DR41" s="31"/>
      <c r="DS41" s="31"/>
    </row>
    <row r="42" spans="1:123" s="40" customFormat="1" ht="30" customHeight="1" x14ac:dyDescent="0.2">
      <c r="A42" s="576"/>
      <c r="B42" s="523"/>
      <c r="C42" s="417"/>
      <c r="D42" s="417"/>
      <c r="E42" s="417"/>
      <c r="F42" s="48" t="s">
        <v>92</v>
      </c>
      <c r="G42" s="417"/>
      <c r="H42" s="417"/>
      <c r="I42" s="19" t="s">
        <v>93</v>
      </c>
      <c r="J42" s="10">
        <v>44197</v>
      </c>
      <c r="K42" s="51">
        <v>44561</v>
      </c>
      <c r="L42" s="11">
        <v>0</v>
      </c>
      <c r="M42" s="11">
        <v>0.25</v>
      </c>
      <c r="N42" s="11">
        <v>0.25</v>
      </c>
      <c r="O42" s="11">
        <v>0.25</v>
      </c>
      <c r="P42" s="47">
        <v>125</v>
      </c>
      <c r="Q42" s="47">
        <v>125</v>
      </c>
      <c r="R42" s="47">
        <v>125</v>
      </c>
      <c r="S42" s="47">
        <v>125</v>
      </c>
      <c r="T42" s="13">
        <f>SUM(P42+Q42+R42+S42)</f>
        <v>500</v>
      </c>
      <c r="U42" s="417"/>
      <c r="V42" s="518"/>
      <c r="AA42" s="31"/>
      <c r="AB42" s="31"/>
      <c r="AC42" s="31"/>
      <c r="AD42" s="31"/>
      <c r="AE42" s="31"/>
      <c r="AF42" s="31"/>
      <c r="AG42" s="31"/>
      <c r="AH42" s="31"/>
      <c r="AI42" s="31"/>
      <c r="AJ42" s="31"/>
      <c r="AK42" s="31"/>
      <c r="AL42" s="31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  <c r="BA42" s="31"/>
      <c r="BB42" s="31"/>
      <c r="BC42" s="31"/>
      <c r="BD42" s="31"/>
      <c r="BH42" s="31"/>
      <c r="BI42" s="31"/>
      <c r="BJ42" s="31"/>
      <c r="BK42" s="31"/>
      <c r="BL42" s="31"/>
      <c r="BM42" s="31"/>
      <c r="BN42" s="31"/>
      <c r="BO42" s="31"/>
      <c r="BP42" s="31"/>
      <c r="BQ42" s="31"/>
      <c r="BR42" s="31"/>
      <c r="BS42" s="31"/>
      <c r="BT42" s="31"/>
      <c r="BU42" s="31"/>
      <c r="BV42" s="31"/>
      <c r="BW42" s="31"/>
      <c r="BX42" s="31"/>
      <c r="BY42" s="31"/>
      <c r="BZ42" s="31"/>
      <c r="CA42" s="31"/>
      <c r="CB42" s="31"/>
      <c r="CC42" s="31"/>
      <c r="CD42" s="31"/>
      <c r="CE42" s="31"/>
      <c r="CF42" s="31"/>
      <c r="CG42" s="31"/>
      <c r="CH42" s="31"/>
      <c r="CI42" s="31"/>
      <c r="CJ42" s="31"/>
      <c r="CK42" s="31"/>
      <c r="CL42" s="31"/>
      <c r="CM42" s="31"/>
      <c r="CN42" s="31"/>
      <c r="CO42" s="31"/>
      <c r="CP42" s="31"/>
      <c r="CQ42" s="31"/>
      <c r="CR42" s="31"/>
      <c r="CS42" s="31"/>
      <c r="CT42" s="31"/>
      <c r="CU42" s="31"/>
      <c r="CV42" s="31"/>
      <c r="CW42" s="31"/>
      <c r="CX42" s="31"/>
      <c r="CY42" s="31"/>
      <c r="CZ42" s="31"/>
      <c r="DA42" s="31"/>
      <c r="DB42" s="31"/>
      <c r="DC42" s="31"/>
      <c r="DD42" s="31"/>
      <c r="DE42" s="31"/>
      <c r="DF42" s="31"/>
      <c r="DG42" s="31"/>
      <c r="DH42" s="31"/>
      <c r="DI42" s="31"/>
      <c r="DJ42" s="31"/>
      <c r="DK42" s="31"/>
      <c r="DL42" s="31"/>
      <c r="DM42" s="31"/>
      <c r="DN42" s="31"/>
      <c r="DO42" s="31"/>
      <c r="DP42" s="31"/>
      <c r="DQ42" s="31"/>
      <c r="DR42" s="31"/>
      <c r="DS42" s="31"/>
    </row>
    <row r="43" spans="1:123" s="40" customFormat="1" ht="39.950000000000003" customHeight="1" x14ac:dyDescent="0.2">
      <c r="A43" s="576"/>
      <c r="B43" s="523"/>
      <c r="C43" s="417"/>
      <c r="D43" s="417"/>
      <c r="E43" s="417"/>
      <c r="F43" s="53" t="s">
        <v>126</v>
      </c>
      <c r="G43" s="417"/>
      <c r="H43" s="417"/>
      <c r="I43" s="24" t="s">
        <v>89</v>
      </c>
      <c r="J43" s="51">
        <v>44197</v>
      </c>
      <c r="K43" s="51">
        <v>44561</v>
      </c>
      <c r="L43" s="52">
        <v>1</v>
      </c>
      <c r="M43" s="52">
        <v>0</v>
      </c>
      <c r="N43" s="52">
        <v>0</v>
      </c>
      <c r="O43" s="52">
        <v>0</v>
      </c>
      <c r="P43" s="47">
        <v>1000</v>
      </c>
      <c r="Q43" s="47">
        <v>0</v>
      </c>
      <c r="R43" s="47">
        <v>0</v>
      </c>
      <c r="S43" s="47">
        <v>0</v>
      </c>
      <c r="T43" s="13">
        <v>1000</v>
      </c>
      <c r="U43" s="417"/>
      <c r="V43" s="518"/>
      <c r="AA43" s="31"/>
      <c r="AB43" s="31"/>
      <c r="AC43" s="31"/>
      <c r="AD43" s="31"/>
      <c r="AE43" s="31"/>
      <c r="AF43" s="31"/>
      <c r="AG43" s="31"/>
      <c r="AH43" s="31"/>
      <c r="AI43" s="31"/>
      <c r="AJ43" s="31"/>
      <c r="AK43" s="31"/>
      <c r="AL43" s="31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  <c r="BA43" s="31"/>
      <c r="BB43" s="31"/>
      <c r="BC43" s="31"/>
      <c r="BD43" s="31"/>
      <c r="BH43" s="31"/>
      <c r="BI43" s="31"/>
      <c r="BJ43" s="31"/>
      <c r="BK43" s="31"/>
      <c r="BL43" s="31"/>
      <c r="BM43" s="31"/>
      <c r="BN43" s="31"/>
      <c r="BO43" s="31"/>
      <c r="BP43" s="31"/>
      <c r="BQ43" s="31"/>
      <c r="BR43" s="31"/>
      <c r="BS43" s="31"/>
      <c r="BT43" s="31"/>
      <c r="BU43" s="31"/>
      <c r="BV43" s="31"/>
      <c r="BW43" s="31"/>
      <c r="BX43" s="31"/>
      <c r="BY43" s="31"/>
      <c r="BZ43" s="31"/>
      <c r="CA43" s="31"/>
      <c r="CB43" s="31"/>
      <c r="CC43" s="31"/>
      <c r="CD43" s="31"/>
      <c r="CE43" s="31"/>
      <c r="CF43" s="31"/>
      <c r="CG43" s="31"/>
      <c r="CH43" s="31"/>
      <c r="CI43" s="31"/>
      <c r="CJ43" s="31"/>
      <c r="CK43" s="31"/>
      <c r="CL43" s="31"/>
      <c r="CM43" s="31"/>
      <c r="CN43" s="31"/>
      <c r="CO43" s="31"/>
      <c r="CP43" s="31"/>
      <c r="CQ43" s="31"/>
      <c r="CR43" s="31"/>
      <c r="CS43" s="31"/>
      <c r="CT43" s="31"/>
      <c r="CU43" s="31"/>
      <c r="CV43" s="31"/>
      <c r="CW43" s="31"/>
      <c r="CX43" s="31"/>
      <c r="CY43" s="31"/>
      <c r="CZ43" s="31"/>
      <c r="DA43" s="31"/>
      <c r="DB43" s="31"/>
      <c r="DC43" s="31"/>
      <c r="DD43" s="31"/>
      <c r="DE43" s="31"/>
      <c r="DF43" s="31"/>
      <c r="DG43" s="31"/>
      <c r="DH43" s="31"/>
      <c r="DI43" s="31"/>
      <c r="DJ43" s="31"/>
      <c r="DK43" s="31"/>
      <c r="DL43" s="31"/>
      <c r="DM43" s="31"/>
      <c r="DN43" s="31"/>
      <c r="DO43" s="31"/>
      <c r="DP43" s="31"/>
      <c r="DQ43" s="31"/>
      <c r="DR43" s="31"/>
      <c r="DS43" s="31"/>
    </row>
    <row r="44" spans="1:123" s="40" customFormat="1" ht="36" customHeight="1" x14ac:dyDescent="0.2">
      <c r="A44" s="576"/>
      <c r="B44" s="523"/>
      <c r="C44" s="417"/>
      <c r="D44" s="417"/>
      <c r="E44" s="417"/>
      <c r="F44" s="20" t="s">
        <v>122</v>
      </c>
      <c r="G44" s="417"/>
      <c r="H44" s="417"/>
      <c r="I44" s="54" t="s">
        <v>89</v>
      </c>
      <c r="J44" s="55">
        <v>44197</v>
      </c>
      <c r="K44" s="55">
        <v>44561</v>
      </c>
      <c r="L44" s="56">
        <v>0</v>
      </c>
      <c r="M44" s="56">
        <v>1</v>
      </c>
      <c r="N44" s="56">
        <v>0</v>
      </c>
      <c r="O44" s="56">
        <v>0</v>
      </c>
      <c r="P44" s="47">
        <v>1500</v>
      </c>
      <c r="Q44" s="57">
        <v>0</v>
      </c>
      <c r="R44" s="57">
        <v>0</v>
      </c>
      <c r="S44" s="57">
        <v>0</v>
      </c>
      <c r="T44" s="13">
        <v>1500</v>
      </c>
      <c r="U44" s="417"/>
      <c r="V44" s="518"/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K44" s="31"/>
      <c r="AL44" s="31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  <c r="BA44" s="31"/>
      <c r="BB44" s="31"/>
      <c r="BC44" s="31"/>
      <c r="BD44" s="31"/>
      <c r="BH44" s="31"/>
      <c r="BI44" s="31"/>
      <c r="BJ44" s="31"/>
      <c r="BK44" s="31"/>
      <c r="BL44" s="31"/>
      <c r="BM44" s="31"/>
      <c r="BN44" s="31"/>
      <c r="BO44" s="31"/>
      <c r="BP44" s="31"/>
      <c r="BQ44" s="31"/>
      <c r="BR44" s="31"/>
      <c r="BS44" s="31"/>
      <c r="BT44" s="31"/>
      <c r="BU44" s="31"/>
      <c r="BV44" s="31"/>
      <c r="BW44" s="31"/>
      <c r="BX44" s="31"/>
      <c r="BY44" s="31"/>
      <c r="BZ44" s="31"/>
      <c r="CA44" s="31"/>
      <c r="CB44" s="31"/>
      <c r="CC44" s="31"/>
      <c r="CD44" s="31"/>
      <c r="CE44" s="31"/>
      <c r="CF44" s="31"/>
      <c r="CG44" s="31"/>
      <c r="CH44" s="31"/>
      <c r="CI44" s="31"/>
      <c r="CJ44" s="31"/>
      <c r="CK44" s="31"/>
      <c r="CL44" s="31"/>
      <c r="CM44" s="31"/>
      <c r="CN44" s="31"/>
      <c r="CO44" s="31"/>
      <c r="CP44" s="31"/>
      <c r="CQ44" s="31"/>
      <c r="CR44" s="31"/>
      <c r="CS44" s="31"/>
      <c r="CT44" s="31"/>
      <c r="CU44" s="31"/>
      <c r="CV44" s="31"/>
      <c r="CW44" s="31"/>
      <c r="CX44" s="31"/>
      <c r="CY44" s="31"/>
      <c r="CZ44" s="31"/>
      <c r="DA44" s="31"/>
      <c r="DB44" s="31"/>
      <c r="DC44" s="31"/>
      <c r="DD44" s="31"/>
      <c r="DE44" s="31"/>
      <c r="DF44" s="31"/>
      <c r="DG44" s="31"/>
      <c r="DH44" s="31"/>
      <c r="DI44" s="31"/>
      <c r="DJ44" s="31"/>
      <c r="DK44" s="31"/>
      <c r="DL44" s="31"/>
      <c r="DM44" s="31"/>
      <c r="DN44" s="31"/>
      <c r="DO44" s="31"/>
      <c r="DP44" s="31"/>
      <c r="DQ44" s="31"/>
      <c r="DR44" s="31"/>
      <c r="DS44" s="31"/>
    </row>
    <row r="45" spans="1:123" s="40" customFormat="1" ht="39.950000000000003" customHeight="1" x14ac:dyDescent="0.2">
      <c r="A45" s="576"/>
      <c r="B45" s="523"/>
      <c r="C45" s="417"/>
      <c r="D45" s="417"/>
      <c r="E45" s="417"/>
      <c r="F45" s="27" t="s">
        <v>168</v>
      </c>
      <c r="G45" s="417"/>
      <c r="H45" s="417"/>
      <c r="I45" s="54" t="s">
        <v>169</v>
      </c>
      <c r="J45" s="55">
        <v>44197</v>
      </c>
      <c r="K45" s="55">
        <v>44561</v>
      </c>
      <c r="L45" s="56">
        <v>0.5</v>
      </c>
      <c r="M45" s="56">
        <v>0.5</v>
      </c>
      <c r="N45" s="56">
        <v>0.75</v>
      </c>
      <c r="O45" s="56">
        <v>2.5</v>
      </c>
      <c r="P45" s="57">
        <v>3000</v>
      </c>
      <c r="Q45" s="57">
        <v>3000</v>
      </c>
      <c r="R45" s="57">
        <v>1500</v>
      </c>
      <c r="S45" s="57">
        <v>0</v>
      </c>
      <c r="T45" s="13">
        <v>7500</v>
      </c>
      <c r="U45" s="417"/>
      <c r="V45" s="584"/>
      <c r="W45" s="130">
        <f>T45-300</f>
        <v>7200</v>
      </c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  <c r="BA45" s="31"/>
      <c r="BB45" s="31"/>
      <c r="BC45" s="31"/>
      <c r="BD45" s="31"/>
      <c r="BH45" s="31"/>
      <c r="BI45" s="31"/>
      <c r="BJ45" s="31"/>
      <c r="BK45" s="31"/>
      <c r="BL45" s="31"/>
      <c r="BM45" s="31"/>
      <c r="BN45" s="31"/>
      <c r="BO45" s="31"/>
      <c r="BP45" s="31"/>
      <c r="BQ45" s="31"/>
      <c r="BR45" s="31"/>
      <c r="BS45" s="31"/>
      <c r="BT45" s="31"/>
      <c r="BU45" s="31"/>
      <c r="BV45" s="31"/>
      <c r="BW45" s="31"/>
      <c r="BX45" s="31"/>
      <c r="BY45" s="31"/>
      <c r="BZ45" s="31"/>
      <c r="CA45" s="31"/>
      <c r="CB45" s="31"/>
      <c r="CC45" s="31"/>
      <c r="CD45" s="31"/>
      <c r="CE45" s="31"/>
      <c r="CF45" s="31"/>
      <c r="CG45" s="31"/>
      <c r="CH45" s="31"/>
      <c r="CI45" s="31"/>
      <c r="CJ45" s="31"/>
      <c r="CK45" s="31"/>
      <c r="CL45" s="31"/>
      <c r="CM45" s="31"/>
      <c r="CN45" s="31"/>
      <c r="CO45" s="31"/>
      <c r="CP45" s="31"/>
      <c r="CQ45" s="31"/>
      <c r="CR45" s="31"/>
      <c r="CS45" s="31"/>
      <c r="CT45" s="31"/>
      <c r="CU45" s="31"/>
      <c r="CV45" s="31"/>
      <c r="CW45" s="31"/>
      <c r="CX45" s="31"/>
      <c r="CY45" s="31"/>
      <c r="CZ45" s="31"/>
      <c r="DA45" s="31"/>
      <c r="DB45" s="31"/>
      <c r="DC45" s="31"/>
      <c r="DD45" s="31"/>
      <c r="DE45" s="31"/>
      <c r="DF45" s="31"/>
      <c r="DG45" s="31"/>
      <c r="DH45" s="31"/>
      <c r="DI45" s="31"/>
      <c r="DJ45" s="31"/>
      <c r="DK45" s="31"/>
      <c r="DL45" s="31"/>
      <c r="DM45" s="31"/>
      <c r="DN45" s="31"/>
      <c r="DO45" s="31"/>
      <c r="DP45" s="31"/>
      <c r="DQ45" s="31"/>
      <c r="DR45" s="31"/>
      <c r="DS45" s="31"/>
    </row>
    <row r="46" spans="1:123" s="40" customFormat="1" ht="39.950000000000003" customHeight="1" x14ac:dyDescent="0.2">
      <c r="A46" s="576"/>
      <c r="B46" s="523"/>
      <c r="C46" s="417"/>
      <c r="D46" s="417"/>
      <c r="E46" s="417"/>
      <c r="F46" s="27" t="s">
        <v>132</v>
      </c>
      <c r="G46" s="417"/>
      <c r="H46" s="417"/>
      <c r="I46" s="54" t="s">
        <v>77</v>
      </c>
      <c r="J46" s="55"/>
      <c r="K46" s="58"/>
      <c r="L46" s="56">
        <v>0.25</v>
      </c>
      <c r="M46" s="56">
        <v>0.25</v>
      </c>
      <c r="N46" s="56">
        <v>0.25</v>
      </c>
      <c r="O46" s="56">
        <v>0.25</v>
      </c>
      <c r="P46" s="57">
        <v>75</v>
      </c>
      <c r="Q46" s="57">
        <v>75</v>
      </c>
      <c r="R46" s="57">
        <v>75</v>
      </c>
      <c r="S46" s="57">
        <v>75</v>
      </c>
      <c r="T46" s="13">
        <f>SUM(P46:S46)</f>
        <v>300</v>
      </c>
      <c r="U46" s="417"/>
      <c r="V46" s="583" t="s">
        <v>134</v>
      </c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  <c r="BA46" s="31"/>
      <c r="BB46" s="31"/>
      <c r="BC46" s="31"/>
      <c r="BD46" s="31"/>
      <c r="BH46" s="31"/>
      <c r="BI46" s="31"/>
      <c r="BJ46" s="31"/>
      <c r="BK46" s="31"/>
      <c r="BL46" s="31"/>
      <c r="BM46" s="31"/>
      <c r="BN46" s="31"/>
      <c r="BO46" s="31"/>
      <c r="BP46" s="31"/>
      <c r="BQ46" s="31"/>
      <c r="BR46" s="31"/>
      <c r="BS46" s="31"/>
      <c r="BT46" s="31"/>
      <c r="BU46" s="31"/>
      <c r="BV46" s="31"/>
      <c r="BW46" s="31"/>
      <c r="BX46" s="31"/>
      <c r="BY46" s="31"/>
      <c r="BZ46" s="31"/>
      <c r="CA46" s="31"/>
      <c r="CB46" s="31"/>
      <c r="CC46" s="31"/>
      <c r="CD46" s="31"/>
      <c r="CE46" s="31"/>
      <c r="CF46" s="31"/>
      <c r="CG46" s="31"/>
      <c r="CH46" s="31"/>
      <c r="CI46" s="31"/>
      <c r="CJ46" s="31"/>
      <c r="CK46" s="31"/>
      <c r="CL46" s="31"/>
      <c r="CM46" s="31"/>
      <c r="CN46" s="31"/>
      <c r="CO46" s="31"/>
      <c r="CP46" s="31"/>
      <c r="CQ46" s="31"/>
      <c r="CR46" s="31"/>
      <c r="CS46" s="31"/>
      <c r="CT46" s="31"/>
      <c r="CU46" s="31"/>
      <c r="CV46" s="31"/>
      <c r="CW46" s="31"/>
      <c r="CX46" s="31"/>
      <c r="CY46" s="31"/>
      <c r="CZ46" s="31"/>
      <c r="DA46" s="31"/>
      <c r="DB46" s="31"/>
      <c r="DC46" s="31"/>
      <c r="DD46" s="31"/>
      <c r="DE46" s="31"/>
      <c r="DF46" s="31"/>
      <c r="DG46" s="31"/>
      <c r="DH46" s="31"/>
      <c r="DI46" s="31"/>
      <c r="DJ46" s="31"/>
      <c r="DK46" s="31"/>
      <c r="DL46" s="31"/>
      <c r="DM46" s="31"/>
      <c r="DN46" s="31"/>
      <c r="DO46" s="31"/>
      <c r="DP46" s="31"/>
      <c r="DQ46" s="31"/>
      <c r="DR46" s="31"/>
      <c r="DS46" s="31"/>
    </row>
    <row r="47" spans="1:123" s="40" customFormat="1" ht="39.950000000000003" customHeight="1" x14ac:dyDescent="0.2">
      <c r="A47" s="576"/>
      <c r="B47" s="523"/>
      <c r="C47" s="417"/>
      <c r="D47" s="417"/>
      <c r="E47" s="417"/>
      <c r="F47" s="27" t="s">
        <v>123</v>
      </c>
      <c r="G47" s="417"/>
      <c r="H47" s="417"/>
      <c r="I47" s="54" t="s">
        <v>124</v>
      </c>
      <c r="J47" s="55"/>
      <c r="K47" s="58"/>
      <c r="L47" s="56">
        <v>0.25</v>
      </c>
      <c r="M47" s="56">
        <v>0.25</v>
      </c>
      <c r="N47" s="56">
        <v>0.25</v>
      </c>
      <c r="O47" s="56">
        <v>0.25</v>
      </c>
      <c r="P47" s="57">
        <v>375</v>
      </c>
      <c r="Q47" s="57">
        <v>375</v>
      </c>
      <c r="R47" s="57">
        <v>375</v>
      </c>
      <c r="S47" s="57">
        <v>375</v>
      </c>
      <c r="T47" s="13">
        <f>SUM(P47:S47)</f>
        <v>1500</v>
      </c>
      <c r="U47" s="417"/>
      <c r="V47" s="518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1"/>
      <c r="AN47" s="31"/>
      <c r="AO47" s="31"/>
      <c r="AP47" s="31"/>
      <c r="AQ47" s="31"/>
      <c r="AR47" s="31"/>
      <c r="AS47" s="31"/>
      <c r="AT47" s="31"/>
      <c r="AU47" s="31"/>
      <c r="AV47" s="31"/>
      <c r="AW47" s="31"/>
      <c r="AX47" s="31"/>
      <c r="AY47" s="31"/>
      <c r="AZ47" s="31"/>
      <c r="BA47" s="31"/>
      <c r="BB47" s="31"/>
      <c r="BC47" s="31"/>
      <c r="BD47" s="31"/>
      <c r="BH47" s="31"/>
      <c r="BI47" s="31"/>
      <c r="BJ47" s="31"/>
      <c r="BK47" s="31"/>
      <c r="BL47" s="31"/>
      <c r="BM47" s="31"/>
      <c r="BN47" s="31"/>
      <c r="BO47" s="31"/>
      <c r="BP47" s="31"/>
      <c r="BQ47" s="31"/>
      <c r="BR47" s="31"/>
      <c r="BS47" s="31"/>
      <c r="BT47" s="31"/>
      <c r="BU47" s="31"/>
      <c r="BV47" s="31"/>
      <c r="BW47" s="31"/>
      <c r="BX47" s="31"/>
      <c r="BY47" s="31"/>
      <c r="BZ47" s="31"/>
      <c r="CA47" s="31"/>
      <c r="CB47" s="31"/>
      <c r="CC47" s="31"/>
      <c r="CD47" s="31"/>
      <c r="CE47" s="31"/>
      <c r="CF47" s="31"/>
      <c r="CG47" s="31"/>
      <c r="CH47" s="31"/>
      <c r="CI47" s="31"/>
      <c r="CJ47" s="31"/>
      <c r="CK47" s="31"/>
      <c r="CL47" s="31"/>
      <c r="CM47" s="31"/>
      <c r="CN47" s="31"/>
      <c r="CO47" s="31"/>
      <c r="CP47" s="31"/>
      <c r="CQ47" s="31"/>
      <c r="CR47" s="31"/>
      <c r="CS47" s="31"/>
      <c r="CT47" s="31"/>
      <c r="CU47" s="31"/>
      <c r="CV47" s="31"/>
      <c r="CW47" s="31"/>
      <c r="CX47" s="31"/>
      <c r="CY47" s="31"/>
      <c r="CZ47" s="31"/>
      <c r="DA47" s="31"/>
      <c r="DB47" s="31"/>
      <c r="DC47" s="31"/>
      <c r="DD47" s="31"/>
      <c r="DE47" s="31"/>
      <c r="DF47" s="31"/>
      <c r="DG47" s="31"/>
      <c r="DH47" s="31"/>
      <c r="DI47" s="31"/>
      <c r="DJ47" s="31"/>
      <c r="DK47" s="31"/>
      <c r="DL47" s="31"/>
      <c r="DM47" s="31"/>
      <c r="DN47" s="31"/>
      <c r="DO47" s="31"/>
      <c r="DP47" s="31"/>
      <c r="DQ47" s="31"/>
      <c r="DR47" s="31"/>
      <c r="DS47" s="31"/>
    </row>
    <row r="48" spans="1:123" s="40" customFormat="1" ht="52.5" customHeight="1" x14ac:dyDescent="0.2">
      <c r="A48" s="576"/>
      <c r="B48" s="523"/>
      <c r="C48" s="417"/>
      <c r="D48" s="417"/>
      <c r="E48" s="417"/>
      <c r="F48" s="27" t="s">
        <v>133</v>
      </c>
      <c r="G48" s="417"/>
      <c r="H48" s="417"/>
      <c r="I48" s="54" t="s">
        <v>125</v>
      </c>
      <c r="J48" s="55"/>
      <c r="K48" s="58"/>
      <c r="L48" s="56">
        <v>0.25</v>
      </c>
      <c r="M48" s="56">
        <v>0.25</v>
      </c>
      <c r="N48" s="56">
        <v>0.25</v>
      </c>
      <c r="O48" s="56">
        <v>0.25</v>
      </c>
      <c r="P48" s="57">
        <v>125</v>
      </c>
      <c r="Q48" s="57">
        <v>125</v>
      </c>
      <c r="R48" s="57">
        <v>125</v>
      </c>
      <c r="S48" s="57">
        <v>125</v>
      </c>
      <c r="T48" s="13">
        <v>500</v>
      </c>
      <c r="U48" s="417"/>
      <c r="V48" s="518"/>
      <c r="AA48" s="31"/>
      <c r="AB48" s="31"/>
      <c r="AC48" s="31"/>
      <c r="AD48" s="31"/>
      <c r="AE48" s="31"/>
      <c r="AF48" s="31"/>
      <c r="AG48" s="31"/>
      <c r="AH48" s="31"/>
      <c r="AI48" s="31"/>
      <c r="AJ48" s="31"/>
      <c r="AK48" s="31"/>
      <c r="AL48" s="31"/>
      <c r="AM48" s="31"/>
      <c r="AN48" s="31"/>
      <c r="AO48" s="31"/>
      <c r="AP48" s="31"/>
      <c r="AQ48" s="31"/>
      <c r="AR48" s="31"/>
      <c r="AS48" s="31"/>
      <c r="AT48" s="31"/>
      <c r="AU48" s="31"/>
      <c r="AV48" s="31"/>
      <c r="AW48" s="31"/>
      <c r="AX48" s="31"/>
      <c r="AY48" s="31"/>
      <c r="AZ48" s="31"/>
      <c r="BA48" s="31"/>
      <c r="BB48" s="31"/>
      <c r="BC48" s="31"/>
      <c r="BD48" s="31"/>
      <c r="BH48" s="31"/>
      <c r="BI48" s="31"/>
      <c r="BJ48" s="31"/>
      <c r="BK48" s="31"/>
      <c r="BL48" s="31"/>
      <c r="BM48" s="31"/>
      <c r="BN48" s="31"/>
      <c r="BO48" s="31"/>
      <c r="BP48" s="31"/>
      <c r="BQ48" s="31"/>
      <c r="BR48" s="31"/>
      <c r="BS48" s="31"/>
      <c r="BT48" s="31"/>
      <c r="BU48" s="31"/>
      <c r="BV48" s="31"/>
      <c r="BW48" s="31"/>
      <c r="BX48" s="31"/>
      <c r="BY48" s="31"/>
      <c r="BZ48" s="31"/>
      <c r="CA48" s="31"/>
      <c r="CB48" s="31"/>
      <c r="CC48" s="31"/>
      <c r="CD48" s="31"/>
      <c r="CE48" s="31"/>
      <c r="CF48" s="31"/>
      <c r="CG48" s="31"/>
      <c r="CH48" s="31"/>
      <c r="CI48" s="31"/>
      <c r="CJ48" s="31"/>
      <c r="CK48" s="31"/>
      <c r="CL48" s="31"/>
      <c r="CM48" s="31"/>
      <c r="CN48" s="31"/>
      <c r="CO48" s="31"/>
      <c r="CP48" s="31"/>
      <c r="CQ48" s="31"/>
      <c r="CR48" s="31"/>
      <c r="CS48" s="31"/>
      <c r="CT48" s="31"/>
      <c r="CU48" s="31"/>
      <c r="CV48" s="31"/>
      <c r="CW48" s="31"/>
      <c r="CX48" s="31"/>
      <c r="CY48" s="31"/>
      <c r="CZ48" s="31"/>
      <c r="DA48" s="31"/>
      <c r="DB48" s="31"/>
      <c r="DC48" s="31"/>
      <c r="DD48" s="31"/>
      <c r="DE48" s="31"/>
      <c r="DF48" s="31"/>
      <c r="DG48" s="31"/>
      <c r="DH48" s="31"/>
      <c r="DI48" s="31"/>
      <c r="DJ48" s="31"/>
      <c r="DK48" s="31"/>
      <c r="DL48" s="31"/>
      <c r="DM48" s="31"/>
      <c r="DN48" s="31"/>
      <c r="DO48" s="31"/>
      <c r="DP48" s="31"/>
      <c r="DQ48" s="31"/>
      <c r="DR48" s="31"/>
      <c r="DS48" s="31"/>
    </row>
    <row r="49" spans="1:123" s="40" customFormat="1" ht="40.5" customHeight="1" thickBot="1" x14ac:dyDescent="0.25">
      <c r="A49" s="577"/>
      <c r="B49" s="524"/>
      <c r="C49" s="418"/>
      <c r="D49" s="418"/>
      <c r="E49" s="418"/>
      <c r="F49" s="146" t="s">
        <v>142</v>
      </c>
      <c r="G49" s="418"/>
      <c r="H49" s="418"/>
      <c r="I49" s="147" t="s">
        <v>131</v>
      </c>
      <c r="J49" s="148"/>
      <c r="K49" s="148"/>
      <c r="L49" s="149">
        <v>1</v>
      </c>
      <c r="M49" s="149">
        <v>0</v>
      </c>
      <c r="N49" s="149">
        <v>0</v>
      </c>
      <c r="O49" s="149">
        <v>0</v>
      </c>
      <c r="P49" s="150">
        <v>2213.2800000000002</v>
      </c>
      <c r="Q49" s="150">
        <v>0</v>
      </c>
      <c r="R49" s="150">
        <v>0</v>
      </c>
      <c r="S49" s="150">
        <v>0</v>
      </c>
      <c r="T49" s="151">
        <f>P49+Q49+R49+S49</f>
        <v>2213.2800000000002</v>
      </c>
      <c r="U49" s="418"/>
      <c r="V49" s="581"/>
      <c r="AA49" s="31"/>
      <c r="AB49" s="31"/>
      <c r="AC49" s="31"/>
      <c r="AD49" s="31"/>
      <c r="AE49" s="31"/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31"/>
      <c r="AW49" s="31"/>
      <c r="AX49" s="31"/>
      <c r="AY49" s="31"/>
      <c r="AZ49" s="31"/>
      <c r="BA49" s="31"/>
      <c r="BB49" s="31"/>
      <c r="BC49" s="31"/>
      <c r="BD49" s="31"/>
      <c r="BH49" s="31"/>
      <c r="BI49" s="31"/>
      <c r="BJ49" s="31"/>
      <c r="BK49" s="31"/>
      <c r="BL49" s="31"/>
      <c r="BM49" s="31"/>
      <c r="BN49" s="31"/>
      <c r="BO49" s="31"/>
      <c r="BP49" s="31"/>
      <c r="BQ49" s="31"/>
      <c r="BR49" s="31"/>
      <c r="BS49" s="31"/>
      <c r="BT49" s="31"/>
      <c r="BU49" s="31"/>
      <c r="BV49" s="31"/>
      <c r="BW49" s="31"/>
      <c r="BX49" s="31"/>
      <c r="BY49" s="31"/>
      <c r="BZ49" s="31"/>
      <c r="CA49" s="31"/>
      <c r="CB49" s="31"/>
      <c r="CC49" s="31"/>
      <c r="CD49" s="31"/>
      <c r="CE49" s="31"/>
      <c r="CF49" s="31"/>
      <c r="CG49" s="31"/>
      <c r="CH49" s="31"/>
      <c r="CI49" s="31"/>
      <c r="CJ49" s="31"/>
      <c r="CK49" s="31"/>
      <c r="CL49" s="31"/>
      <c r="CM49" s="31"/>
      <c r="CN49" s="31"/>
      <c r="CO49" s="31"/>
      <c r="CP49" s="31"/>
      <c r="CQ49" s="31"/>
      <c r="CR49" s="31"/>
      <c r="CS49" s="31"/>
      <c r="CT49" s="31"/>
      <c r="CU49" s="31"/>
      <c r="CV49" s="31"/>
      <c r="CW49" s="31"/>
      <c r="CX49" s="31"/>
      <c r="CY49" s="31"/>
      <c r="CZ49" s="31"/>
      <c r="DA49" s="31"/>
      <c r="DB49" s="31"/>
      <c r="DC49" s="31"/>
      <c r="DD49" s="31"/>
      <c r="DE49" s="31"/>
      <c r="DF49" s="31"/>
      <c r="DG49" s="31"/>
      <c r="DH49" s="31"/>
      <c r="DI49" s="31"/>
      <c r="DJ49" s="31"/>
      <c r="DK49" s="31"/>
      <c r="DL49" s="31"/>
      <c r="DM49" s="31"/>
      <c r="DN49" s="31"/>
      <c r="DO49" s="31"/>
      <c r="DP49" s="31"/>
      <c r="DQ49" s="31"/>
      <c r="DR49" s="31"/>
      <c r="DS49" s="31"/>
    </row>
    <row r="50" spans="1:123" s="40" customFormat="1" ht="72" customHeight="1" x14ac:dyDescent="0.2">
      <c r="A50" s="585" t="s">
        <v>84</v>
      </c>
      <c r="B50" s="565" t="s">
        <v>82</v>
      </c>
      <c r="C50" s="435" t="s">
        <v>85</v>
      </c>
      <c r="D50" s="152" t="s">
        <v>63</v>
      </c>
      <c r="E50" s="152" t="s">
        <v>36</v>
      </c>
      <c r="F50" s="153" t="s">
        <v>128</v>
      </c>
      <c r="G50" s="145" t="s">
        <v>37</v>
      </c>
      <c r="H50" s="145" t="s">
        <v>104</v>
      </c>
      <c r="I50" s="152" t="s">
        <v>127</v>
      </c>
      <c r="J50" s="154">
        <v>44197</v>
      </c>
      <c r="K50" s="154">
        <v>44561</v>
      </c>
      <c r="L50" s="155">
        <v>0.25</v>
      </c>
      <c r="M50" s="155">
        <v>0.25</v>
      </c>
      <c r="N50" s="155">
        <v>0.25</v>
      </c>
      <c r="O50" s="155">
        <v>0.25</v>
      </c>
      <c r="P50" s="156">
        <v>500</v>
      </c>
      <c r="Q50" s="156">
        <v>500</v>
      </c>
      <c r="R50" s="156">
        <v>500</v>
      </c>
      <c r="S50" s="156">
        <v>500</v>
      </c>
      <c r="T50" s="157">
        <f>SUM(P50+Q50+R50+S50)</f>
        <v>2000</v>
      </c>
      <c r="U50" s="145" t="s">
        <v>43</v>
      </c>
      <c r="V50" s="158" t="s">
        <v>35</v>
      </c>
      <c r="AA50" s="31"/>
      <c r="AB50" s="31"/>
      <c r="AC50" s="31"/>
      <c r="AD50" s="31"/>
      <c r="AE50" s="31"/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AT50" s="31"/>
      <c r="AU50" s="31"/>
      <c r="AV50" s="31"/>
      <c r="AW50" s="31"/>
      <c r="AX50" s="31"/>
      <c r="AY50" s="31"/>
      <c r="AZ50" s="31"/>
      <c r="BA50" s="31"/>
      <c r="BB50" s="31"/>
      <c r="BC50" s="31"/>
      <c r="BD50" s="31"/>
      <c r="BH50" s="31"/>
      <c r="BI50" s="31"/>
      <c r="BJ50" s="31"/>
      <c r="BK50" s="31"/>
      <c r="BL50" s="31"/>
      <c r="BM50" s="31"/>
      <c r="BN50" s="31"/>
      <c r="BO50" s="31"/>
      <c r="BP50" s="31"/>
      <c r="BQ50" s="31"/>
      <c r="BR50" s="31"/>
      <c r="BS50" s="31"/>
      <c r="BT50" s="31"/>
      <c r="BU50" s="31"/>
      <c r="BV50" s="31"/>
      <c r="BW50" s="31"/>
      <c r="BX50" s="31"/>
      <c r="BY50" s="31"/>
      <c r="BZ50" s="31"/>
      <c r="CA50" s="31"/>
      <c r="CB50" s="31"/>
      <c r="CC50" s="31"/>
      <c r="CD50" s="31"/>
      <c r="CE50" s="31"/>
      <c r="CF50" s="31"/>
      <c r="CG50" s="31"/>
      <c r="CH50" s="31"/>
      <c r="CI50" s="31"/>
      <c r="CJ50" s="31"/>
      <c r="CK50" s="31"/>
      <c r="CL50" s="31"/>
      <c r="CM50" s="31"/>
      <c r="CN50" s="31"/>
      <c r="CO50" s="31"/>
      <c r="CP50" s="31"/>
      <c r="CQ50" s="31"/>
      <c r="CR50" s="31"/>
      <c r="CS50" s="31"/>
      <c r="CT50" s="31"/>
      <c r="CU50" s="31"/>
      <c r="CV50" s="31"/>
      <c r="CW50" s="31"/>
      <c r="CX50" s="31"/>
      <c r="CY50" s="31"/>
      <c r="CZ50" s="31"/>
      <c r="DA50" s="31"/>
      <c r="DB50" s="31"/>
      <c r="DC50" s="31"/>
      <c r="DD50" s="31"/>
      <c r="DE50" s="31"/>
      <c r="DF50" s="31"/>
      <c r="DG50" s="31"/>
      <c r="DH50" s="31"/>
      <c r="DI50" s="31"/>
      <c r="DJ50" s="31"/>
      <c r="DK50" s="31"/>
      <c r="DL50" s="31"/>
      <c r="DM50" s="31"/>
      <c r="DN50" s="31"/>
      <c r="DO50" s="31"/>
      <c r="DP50" s="31"/>
      <c r="DQ50" s="31"/>
      <c r="DR50" s="31"/>
      <c r="DS50" s="31"/>
    </row>
    <row r="51" spans="1:123" s="40" customFormat="1" ht="82.9" customHeight="1" x14ac:dyDescent="0.2">
      <c r="A51" s="586"/>
      <c r="B51" s="480"/>
      <c r="C51" s="436"/>
      <c r="D51" s="437" t="s">
        <v>147</v>
      </c>
      <c r="E51" s="425" t="s">
        <v>138</v>
      </c>
      <c r="F51" s="20" t="s">
        <v>106</v>
      </c>
      <c r="G51" s="436" t="s">
        <v>37</v>
      </c>
      <c r="H51" s="436" t="s">
        <v>103</v>
      </c>
      <c r="I51" s="28" t="s">
        <v>79</v>
      </c>
      <c r="J51" s="536">
        <v>44228</v>
      </c>
      <c r="K51" s="536">
        <v>44530</v>
      </c>
      <c r="L51" s="60">
        <v>0.5</v>
      </c>
      <c r="M51" s="61">
        <v>0</v>
      </c>
      <c r="N51" s="61">
        <f>100*R51/12000</f>
        <v>0</v>
      </c>
      <c r="O51" s="60">
        <v>0.5</v>
      </c>
      <c r="P51" s="57">
        <v>1000</v>
      </c>
      <c r="Q51" s="57">
        <v>0</v>
      </c>
      <c r="R51" s="57">
        <v>0</v>
      </c>
      <c r="S51" s="57">
        <v>1000</v>
      </c>
      <c r="T51" s="59">
        <v>2000</v>
      </c>
      <c r="U51" s="425" t="s">
        <v>43</v>
      </c>
      <c r="V51" s="557" t="s">
        <v>35</v>
      </c>
      <c r="AA51" s="31"/>
      <c r="AB51" s="31"/>
      <c r="AC51" s="31"/>
      <c r="AD51" s="31"/>
      <c r="AE51" s="31"/>
      <c r="AF51" s="31"/>
      <c r="AG51" s="31"/>
      <c r="AH51" s="31"/>
      <c r="AI51" s="31"/>
      <c r="AJ51" s="31"/>
      <c r="AK51" s="31"/>
      <c r="AL51" s="31"/>
      <c r="AM51" s="31"/>
      <c r="AN51" s="31"/>
      <c r="AO51" s="31"/>
      <c r="AP51" s="31"/>
      <c r="AQ51" s="31"/>
      <c r="AR51" s="31"/>
      <c r="AS51" s="31"/>
      <c r="AT51" s="31"/>
      <c r="AU51" s="31"/>
      <c r="AV51" s="31"/>
      <c r="AW51" s="31"/>
      <c r="AX51" s="31"/>
      <c r="AY51" s="31"/>
      <c r="AZ51" s="31"/>
      <c r="BA51" s="31"/>
      <c r="BB51" s="31"/>
      <c r="BC51" s="31"/>
      <c r="BD51" s="31"/>
      <c r="BH51" s="31"/>
      <c r="BI51" s="31"/>
      <c r="BJ51" s="31"/>
      <c r="BK51" s="31"/>
      <c r="BL51" s="31"/>
      <c r="BM51" s="31"/>
      <c r="BN51" s="31"/>
      <c r="BO51" s="31"/>
      <c r="BP51" s="31"/>
      <c r="BQ51" s="31"/>
      <c r="BR51" s="31"/>
      <c r="BS51" s="31"/>
      <c r="BT51" s="31"/>
      <c r="BU51" s="31"/>
      <c r="BV51" s="31"/>
      <c r="BW51" s="31"/>
      <c r="BX51" s="31"/>
      <c r="BY51" s="31"/>
      <c r="BZ51" s="31"/>
      <c r="CA51" s="31"/>
      <c r="CB51" s="31"/>
      <c r="CC51" s="31"/>
      <c r="CD51" s="31"/>
      <c r="CE51" s="31"/>
      <c r="CF51" s="31"/>
      <c r="CG51" s="31"/>
      <c r="CH51" s="31"/>
      <c r="CI51" s="31"/>
      <c r="CJ51" s="31"/>
      <c r="CK51" s="31"/>
      <c r="CL51" s="31"/>
      <c r="CM51" s="31"/>
    </row>
    <row r="52" spans="1:123" s="40" customFormat="1" ht="40.9" customHeight="1" x14ac:dyDescent="0.2">
      <c r="A52" s="586"/>
      <c r="B52" s="480"/>
      <c r="C52" s="436"/>
      <c r="D52" s="417"/>
      <c r="E52" s="423"/>
      <c r="F52" s="20" t="s">
        <v>129</v>
      </c>
      <c r="G52" s="436"/>
      <c r="H52" s="436"/>
      <c r="I52" s="28" t="s">
        <v>105</v>
      </c>
      <c r="J52" s="536"/>
      <c r="K52" s="536"/>
      <c r="L52" s="60">
        <v>0.5</v>
      </c>
      <c r="M52" s="61">
        <v>0</v>
      </c>
      <c r="N52" s="61">
        <v>0</v>
      </c>
      <c r="O52" s="60">
        <v>0.5</v>
      </c>
      <c r="P52" s="57">
        <v>1000</v>
      </c>
      <c r="Q52" s="57">
        <v>0</v>
      </c>
      <c r="R52" s="57">
        <v>0</v>
      </c>
      <c r="S52" s="57">
        <v>1000</v>
      </c>
      <c r="T52" s="59">
        <f>SUM(P52:S52)</f>
        <v>2000</v>
      </c>
      <c r="U52" s="423"/>
      <c r="V52" s="481"/>
      <c r="AA52" s="31"/>
      <c r="AB52" s="31"/>
      <c r="AC52" s="31"/>
      <c r="AD52" s="31"/>
      <c r="AE52" s="31"/>
      <c r="AF52" s="31"/>
      <c r="AG52" s="31"/>
      <c r="AH52" s="31"/>
      <c r="AI52" s="31"/>
      <c r="AJ52" s="31"/>
      <c r="AK52" s="31"/>
      <c r="AL52" s="31"/>
      <c r="AM52" s="31"/>
      <c r="AN52" s="31"/>
      <c r="AO52" s="31"/>
      <c r="AP52" s="31"/>
      <c r="AQ52" s="31"/>
      <c r="AR52" s="31"/>
      <c r="AS52" s="31"/>
      <c r="AT52" s="31"/>
      <c r="AU52" s="31"/>
      <c r="AV52" s="31"/>
      <c r="AW52" s="31"/>
      <c r="AX52" s="31"/>
      <c r="AY52" s="31"/>
      <c r="AZ52" s="31"/>
      <c r="BA52" s="31"/>
      <c r="BB52" s="31"/>
      <c r="BC52" s="31"/>
      <c r="BD52" s="31"/>
      <c r="BH52" s="31"/>
      <c r="BI52" s="31"/>
      <c r="BJ52" s="31"/>
      <c r="BK52" s="31"/>
      <c r="BL52" s="31"/>
      <c r="BM52" s="31"/>
      <c r="BN52" s="31"/>
      <c r="BO52" s="31"/>
      <c r="BP52" s="31"/>
      <c r="BQ52" s="31"/>
      <c r="BR52" s="31"/>
      <c r="BS52" s="31"/>
      <c r="BT52" s="31"/>
      <c r="BU52" s="31"/>
      <c r="BV52" s="31"/>
      <c r="BW52" s="31"/>
      <c r="BX52" s="31"/>
      <c r="BY52" s="31"/>
      <c r="BZ52" s="31"/>
      <c r="CA52" s="31"/>
      <c r="CB52" s="31"/>
      <c r="CC52" s="31"/>
      <c r="CD52" s="31"/>
      <c r="CE52" s="31"/>
      <c r="CF52" s="31"/>
      <c r="CG52" s="31"/>
      <c r="CH52" s="31"/>
      <c r="CI52" s="31"/>
      <c r="CJ52" s="31"/>
      <c r="CK52" s="31"/>
      <c r="CL52" s="31"/>
      <c r="CM52" s="31"/>
    </row>
    <row r="53" spans="1:123" s="40" customFormat="1" ht="46.9" customHeight="1" x14ac:dyDescent="0.2">
      <c r="A53" s="586"/>
      <c r="B53" s="480"/>
      <c r="C53" s="436"/>
      <c r="D53" s="417"/>
      <c r="E53" s="423"/>
      <c r="F53" s="20" t="s">
        <v>148</v>
      </c>
      <c r="G53" s="436"/>
      <c r="H53" s="436"/>
      <c r="I53" s="28" t="s">
        <v>105</v>
      </c>
      <c r="J53" s="536"/>
      <c r="K53" s="536"/>
      <c r="L53" s="60">
        <v>0</v>
      </c>
      <c r="M53" s="61">
        <v>0</v>
      </c>
      <c r="N53" s="61">
        <v>1</v>
      </c>
      <c r="O53" s="60">
        <v>0</v>
      </c>
      <c r="P53" s="57">
        <v>0</v>
      </c>
      <c r="Q53" s="57">
        <v>0</v>
      </c>
      <c r="R53" s="57">
        <v>2000</v>
      </c>
      <c r="S53" s="57">
        <v>0</v>
      </c>
      <c r="T53" s="59">
        <f>SUM(P53:S53)</f>
        <v>2000</v>
      </c>
      <c r="U53" s="423"/>
      <c r="V53" s="481"/>
      <c r="AA53" s="31"/>
      <c r="AB53" s="31"/>
      <c r="AC53" s="31"/>
      <c r="AD53" s="31"/>
      <c r="AE53" s="31"/>
      <c r="AF53" s="31"/>
      <c r="AG53" s="31"/>
      <c r="AH53" s="31"/>
      <c r="AI53" s="31"/>
      <c r="AJ53" s="31"/>
      <c r="AK53" s="31"/>
      <c r="AL53" s="31"/>
      <c r="AM53" s="31"/>
      <c r="AN53" s="31"/>
      <c r="AO53" s="31"/>
      <c r="AP53" s="31"/>
      <c r="AQ53" s="31"/>
      <c r="AR53" s="31"/>
      <c r="AS53" s="31"/>
      <c r="AT53" s="31"/>
      <c r="AU53" s="31"/>
      <c r="AV53" s="31"/>
      <c r="AW53" s="31"/>
      <c r="AX53" s="31"/>
      <c r="AY53" s="31"/>
      <c r="AZ53" s="31"/>
      <c r="BA53" s="31"/>
      <c r="BB53" s="31"/>
      <c r="BC53" s="31"/>
      <c r="BD53" s="31"/>
      <c r="BH53" s="31"/>
      <c r="BI53" s="31"/>
      <c r="BJ53" s="31"/>
      <c r="BK53" s="31"/>
      <c r="BL53" s="31"/>
      <c r="BM53" s="31"/>
      <c r="BN53" s="31"/>
      <c r="BO53" s="31"/>
      <c r="BP53" s="31"/>
      <c r="BQ53" s="31"/>
      <c r="BR53" s="31"/>
      <c r="BS53" s="31"/>
      <c r="BT53" s="31"/>
      <c r="BU53" s="31"/>
      <c r="BV53" s="31"/>
      <c r="BW53" s="31"/>
      <c r="BX53" s="31"/>
      <c r="BY53" s="31"/>
      <c r="BZ53" s="31"/>
      <c r="CA53" s="31"/>
      <c r="CB53" s="31"/>
      <c r="CC53" s="31"/>
      <c r="CD53" s="31"/>
      <c r="CE53" s="31"/>
      <c r="CF53" s="31"/>
      <c r="CG53" s="31"/>
      <c r="CH53" s="31"/>
      <c r="CI53" s="31"/>
      <c r="CJ53" s="31"/>
      <c r="CK53" s="31"/>
      <c r="CL53" s="31"/>
      <c r="CM53" s="31"/>
    </row>
    <row r="54" spans="1:123" s="40" customFormat="1" ht="41.45" customHeight="1" thickBot="1" x14ac:dyDescent="0.25">
      <c r="A54" s="587"/>
      <c r="B54" s="566"/>
      <c r="C54" s="426"/>
      <c r="D54" s="418"/>
      <c r="E54" s="424"/>
      <c r="F54" s="20" t="s">
        <v>187</v>
      </c>
      <c r="G54" s="426"/>
      <c r="H54" s="426"/>
      <c r="I54" s="159" t="s">
        <v>79</v>
      </c>
      <c r="J54" s="537"/>
      <c r="K54" s="537"/>
      <c r="L54" s="161">
        <v>0</v>
      </c>
      <c r="M54" s="161">
        <v>0</v>
      </c>
      <c r="N54" s="161">
        <v>0</v>
      </c>
      <c r="O54" s="161">
        <v>1</v>
      </c>
      <c r="P54" s="162">
        <v>0</v>
      </c>
      <c r="Q54" s="162">
        <v>0</v>
      </c>
      <c r="R54" s="162">
        <v>0</v>
      </c>
      <c r="S54" s="162">
        <v>4000</v>
      </c>
      <c r="T54" s="163">
        <f>SUM(P54:S54)</f>
        <v>4000</v>
      </c>
      <c r="U54" s="424"/>
      <c r="V54" s="558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31"/>
      <c r="AW54" s="31"/>
      <c r="AX54" s="31"/>
      <c r="AY54" s="31"/>
      <c r="AZ54" s="31"/>
      <c r="BA54" s="31"/>
      <c r="BB54" s="31"/>
      <c r="BC54" s="31"/>
      <c r="BD54" s="31"/>
      <c r="BH54" s="31"/>
      <c r="BI54" s="31"/>
      <c r="BJ54" s="31"/>
      <c r="BK54" s="31"/>
      <c r="BL54" s="31"/>
      <c r="BM54" s="31"/>
      <c r="BN54" s="31"/>
      <c r="BO54" s="31"/>
      <c r="BP54" s="31"/>
      <c r="BQ54" s="31"/>
      <c r="BR54" s="31"/>
      <c r="BS54" s="31"/>
      <c r="BT54" s="31"/>
      <c r="BU54" s="31"/>
      <c r="BV54" s="31"/>
      <c r="BW54" s="31"/>
      <c r="BX54" s="31"/>
      <c r="BY54" s="31"/>
      <c r="BZ54" s="31"/>
      <c r="CA54" s="31"/>
      <c r="CB54" s="31"/>
      <c r="CC54" s="31"/>
      <c r="CD54" s="31"/>
      <c r="CE54" s="31"/>
      <c r="CF54" s="31"/>
      <c r="CG54" s="31"/>
      <c r="CH54" s="31"/>
      <c r="CI54" s="31"/>
      <c r="CJ54" s="31"/>
      <c r="CK54" s="31"/>
      <c r="CL54" s="31"/>
      <c r="CM54" s="31"/>
    </row>
    <row r="55" spans="1:123" s="40" customFormat="1" ht="39.75" customHeight="1" x14ac:dyDescent="0.2">
      <c r="A55" s="562"/>
      <c r="B55" s="565" t="s">
        <v>149</v>
      </c>
      <c r="C55" s="510" t="s">
        <v>223</v>
      </c>
      <c r="D55" s="416" t="s">
        <v>108</v>
      </c>
      <c r="E55" s="567" t="s">
        <v>139</v>
      </c>
      <c r="F55" s="164" t="s">
        <v>165</v>
      </c>
      <c r="G55" s="416" t="s">
        <v>32</v>
      </c>
      <c r="H55" s="416" t="s">
        <v>186</v>
      </c>
      <c r="I55" s="165" t="s">
        <v>76</v>
      </c>
      <c r="J55" s="568">
        <v>44197</v>
      </c>
      <c r="K55" s="568">
        <v>44561</v>
      </c>
      <c r="L55" s="166">
        <v>0</v>
      </c>
      <c r="M55" s="166">
        <v>0.5</v>
      </c>
      <c r="N55" s="166">
        <v>0.5</v>
      </c>
      <c r="O55" s="166">
        <v>0</v>
      </c>
      <c r="P55" s="167">
        <v>0</v>
      </c>
      <c r="Q55" s="167">
        <v>1500</v>
      </c>
      <c r="R55" s="167">
        <v>1500</v>
      </c>
      <c r="S55" s="167">
        <v>0</v>
      </c>
      <c r="T55" s="157">
        <v>5000</v>
      </c>
      <c r="U55" s="145" t="s">
        <v>43</v>
      </c>
      <c r="V55" s="158" t="s">
        <v>35</v>
      </c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1"/>
      <c r="AS55" s="31"/>
      <c r="AT55" s="31"/>
      <c r="AU55" s="31"/>
      <c r="AV55" s="31"/>
      <c r="AW55" s="31"/>
      <c r="AX55" s="31"/>
      <c r="AY55" s="31"/>
      <c r="AZ55" s="31"/>
      <c r="BA55" s="31"/>
      <c r="BB55" s="31"/>
      <c r="BC55" s="31"/>
      <c r="BD55" s="31"/>
      <c r="BH55" s="31"/>
      <c r="BI55" s="31"/>
      <c r="BJ55" s="31"/>
      <c r="BK55" s="31"/>
      <c r="BL55" s="31"/>
      <c r="BM55" s="31"/>
      <c r="BN55" s="31"/>
      <c r="BO55" s="31"/>
      <c r="BP55" s="31"/>
      <c r="BQ55" s="31"/>
      <c r="BR55" s="31"/>
      <c r="BS55" s="31"/>
      <c r="BT55" s="31"/>
      <c r="BU55" s="31"/>
      <c r="BV55" s="31"/>
      <c r="BW55" s="31"/>
      <c r="BX55" s="31"/>
      <c r="BY55" s="31"/>
      <c r="BZ55" s="31"/>
      <c r="CA55" s="31"/>
      <c r="CB55" s="31"/>
      <c r="CC55" s="31"/>
      <c r="CD55" s="31"/>
      <c r="CE55" s="31"/>
      <c r="CF55" s="31"/>
      <c r="CG55" s="31"/>
      <c r="CH55" s="31"/>
      <c r="CI55" s="31"/>
      <c r="CJ55" s="31"/>
      <c r="CK55" s="31"/>
      <c r="CL55" s="31"/>
      <c r="CM55" s="31"/>
    </row>
    <row r="56" spans="1:123" s="40" customFormat="1" ht="49.5" customHeight="1" x14ac:dyDescent="0.2">
      <c r="A56" s="563"/>
      <c r="B56" s="480"/>
      <c r="C56" s="423"/>
      <c r="D56" s="417"/>
      <c r="E56" s="419"/>
      <c r="F56" s="45" t="s">
        <v>118</v>
      </c>
      <c r="G56" s="417"/>
      <c r="H56" s="417"/>
      <c r="I56" s="26" t="s">
        <v>71</v>
      </c>
      <c r="J56" s="561"/>
      <c r="K56" s="561"/>
      <c r="L56" s="554">
        <v>0.25</v>
      </c>
      <c r="M56" s="554">
        <v>0.25</v>
      </c>
      <c r="N56" s="554">
        <v>0.25</v>
      </c>
      <c r="O56" s="554">
        <v>0.25</v>
      </c>
      <c r="P56" s="63">
        <v>2100</v>
      </c>
      <c r="Q56" s="63">
        <v>2100</v>
      </c>
      <c r="R56" s="63">
        <v>2100</v>
      </c>
      <c r="S56" s="63">
        <v>2100</v>
      </c>
      <c r="T56" s="64">
        <f>SUM(P56:S56)</f>
        <v>8400</v>
      </c>
      <c r="U56" s="425" t="s">
        <v>109</v>
      </c>
      <c r="V56" s="557" t="s">
        <v>35</v>
      </c>
      <c r="W56" s="171">
        <f>SUM(T56:T60)</f>
        <v>11229</v>
      </c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  <c r="AL56" s="31"/>
      <c r="AM56" s="31"/>
      <c r="AN56" s="31"/>
      <c r="AO56" s="31"/>
      <c r="AP56" s="31"/>
      <c r="AQ56" s="31"/>
      <c r="AR56" s="31"/>
      <c r="AS56" s="31"/>
      <c r="AT56" s="31"/>
      <c r="AU56" s="31"/>
      <c r="AV56" s="31"/>
      <c r="AW56" s="31"/>
      <c r="AX56" s="31"/>
      <c r="AY56" s="31"/>
      <c r="AZ56" s="31"/>
      <c r="BA56" s="31"/>
      <c r="BB56" s="31"/>
      <c r="BC56" s="31"/>
      <c r="BD56" s="31"/>
      <c r="BH56" s="31"/>
      <c r="BI56" s="31"/>
      <c r="BJ56" s="31"/>
      <c r="BK56" s="31"/>
      <c r="BL56" s="31"/>
      <c r="BM56" s="31"/>
      <c r="BN56" s="31"/>
      <c r="BO56" s="31"/>
      <c r="BP56" s="31"/>
      <c r="BQ56" s="31"/>
      <c r="BR56" s="31"/>
      <c r="BS56" s="31"/>
      <c r="BT56" s="31"/>
      <c r="BU56" s="31"/>
      <c r="BV56" s="31"/>
      <c r="BW56" s="31"/>
      <c r="BX56" s="31"/>
      <c r="BY56" s="31"/>
      <c r="BZ56" s="31"/>
      <c r="CA56" s="31"/>
      <c r="CB56" s="31"/>
      <c r="CC56" s="31"/>
      <c r="CD56" s="31"/>
      <c r="CE56" s="31"/>
      <c r="CF56" s="31"/>
      <c r="CG56" s="31"/>
      <c r="CH56" s="31"/>
      <c r="CI56" s="31"/>
      <c r="CJ56" s="31"/>
      <c r="CK56" s="31"/>
      <c r="CL56" s="31"/>
      <c r="CM56" s="31"/>
    </row>
    <row r="57" spans="1:123" s="40" customFormat="1" ht="25.9" customHeight="1" x14ac:dyDescent="0.2">
      <c r="A57" s="563"/>
      <c r="B57" s="480"/>
      <c r="C57" s="423"/>
      <c r="D57" s="417"/>
      <c r="E57" s="419"/>
      <c r="F57" s="48" t="s">
        <v>51</v>
      </c>
      <c r="G57" s="417"/>
      <c r="H57" s="417"/>
      <c r="I57" s="19" t="s">
        <v>72</v>
      </c>
      <c r="J57" s="561"/>
      <c r="K57" s="561"/>
      <c r="L57" s="555"/>
      <c r="M57" s="555"/>
      <c r="N57" s="555"/>
      <c r="O57" s="555"/>
      <c r="P57" s="63">
        <v>175</v>
      </c>
      <c r="Q57" s="63">
        <v>175</v>
      </c>
      <c r="R57" s="63">
        <v>175</v>
      </c>
      <c r="S57" s="63">
        <v>175</v>
      </c>
      <c r="T57" s="64">
        <f>SUM(P57:S57)</f>
        <v>700</v>
      </c>
      <c r="U57" s="423"/>
      <c r="V57" s="481"/>
      <c r="AA57" s="31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31"/>
      <c r="AR57" s="31"/>
      <c r="AS57" s="31"/>
      <c r="AT57" s="31"/>
      <c r="AU57" s="31"/>
      <c r="AV57" s="31"/>
      <c r="AW57" s="31"/>
      <c r="AX57" s="31"/>
      <c r="AY57" s="31"/>
      <c r="AZ57" s="31"/>
      <c r="BA57" s="31"/>
      <c r="BB57" s="31"/>
      <c r="BC57" s="31"/>
      <c r="BD57" s="31"/>
      <c r="BH57" s="31"/>
      <c r="BI57" s="31"/>
      <c r="BJ57" s="31"/>
      <c r="BK57" s="31"/>
      <c r="BL57" s="31"/>
      <c r="BM57" s="31"/>
      <c r="BN57" s="31"/>
      <c r="BO57" s="31"/>
      <c r="BP57" s="31"/>
      <c r="BQ57" s="31"/>
      <c r="BR57" s="31"/>
      <c r="BS57" s="31"/>
      <c r="BT57" s="31"/>
      <c r="BU57" s="31"/>
      <c r="BV57" s="31"/>
      <c r="BW57" s="31"/>
      <c r="BX57" s="31"/>
      <c r="BY57" s="31"/>
      <c r="BZ57" s="31"/>
      <c r="CA57" s="31"/>
      <c r="CB57" s="31"/>
      <c r="CC57" s="31"/>
      <c r="CD57" s="31"/>
      <c r="CE57" s="31"/>
      <c r="CF57" s="31"/>
      <c r="CG57" s="31"/>
      <c r="CH57" s="31"/>
      <c r="CI57" s="31"/>
      <c r="CJ57" s="31"/>
      <c r="CK57" s="31"/>
      <c r="CL57" s="31"/>
      <c r="CM57" s="31"/>
    </row>
    <row r="58" spans="1:123" s="40" customFormat="1" ht="22.15" customHeight="1" x14ac:dyDescent="0.2">
      <c r="A58" s="563"/>
      <c r="B58" s="480"/>
      <c r="C58" s="423"/>
      <c r="D58" s="417"/>
      <c r="E58" s="419"/>
      <c r="F58" s="48" t="s">
        <v>52</v>
      </c>
      <c r="G58" s="417"/>
      <c r="H58" s="417"/>
      <c r="I58" s="19" t="s">
        <v>73</v>
      </c>
      <c r="J58" s="561"/>
      <c r="K58" s="561"/>
      <c r="L58" s="555"/>
      <c r="M58" s="555"/>
      <c r="N58" s="555"/>
      <c r="O58" s="555"/>
      <c r="P58" s="19">
        <v>106.25</v>
      </c>
      <c r="Q58" s="19">
        <v>106.25</v>
      </c>
      <c r="R58" s="19">
        <v>106.25</v>
      </c>
      <c r="S58" s="19">
        <v>106.25</v>
      </c>
      <c r="T58" s="64">
        <v>450</v>
      </c>
      <c r="U58" s="423"/>
      <c r="V58" s="48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31"/>
      <c r="AR58" s="31"/>
      <c r="AS58" s="31"/>
      <c r="AT58" s="31"/>
      <c r="AU58" s="31"/>
      <c r="AV58" s="31"/>
      <c r="AW58" s="31"/>
      <c r="AX58" s="31"/>
      <c r="AY58" s="31"/>
      <c r="AZ58" s="31"/>
      <c r="BA58" s="31"/>
      <c r="BB58" s="31"/>
      <c r="BC58" s="31"/>
      <c r="BD58" s="31"/>
      <c r="BH58" s="31"/>
      <c r="BI58" s="31"/>
      <c r="BJ58" s="31"/>
      <c r="BK58" s="31"/>
      <c r="BL58" s="31"/>
      <c r="BM58" s="31"/>
      <c r="BN58" s="31"/>
      <c r="BO58" s="31"/>
      <c r="BP58" s="31"/>
      <c r="BQ58" s="31"/>
      <c r="BR58" s="31"/>
      <c r="BS58" s="31"/>
      <c r="BT58" s="31"/>
      <c r="BU58" s="31"/>
      <c r="BV58" s="31"/>
      <c r="BW58" s="31"/>
      <c r="BX58" s="31"/>
      <c r="BY58" s="31"/>
      <c r="BZ58" s="31"/>
      <c r="CA58" s="31"/>
      <c r="CB58" s="31"/>
      <c r="CC58" s="31"/>
      <c r="CD58" s="31"/>
      <c r="CE58" s="31"/>
      <c r="CF58" s="31"/>
      <c r="CG58" s="31"/>
      <c r="CH58" s="31"/>
      <c r="CI58" s="31"/>
      <c r="CJ58" s="31"/>
      <c r="CK58" s="31"/>
      <c r="CL58" s="31"/>
      <c r="CM58" s="31"/>
    </row>
    <row r="59" spans="1:123" s="40" customFormat="1" ht="16.899999999999999" customHeight="1" x14ac:dyDescent="0.2">
      <c r="A59" s="563"/>
      <c r="B59" s="480"/>
      <c r="C59" s="423"/>
      <c r="D59" s="417"/>
      <c r="E59" s="419"/>
      <c r="F59" s="48" t="s">
        <v>33</v>
      </c>
      <c r="G59" s="417"/>
      <c r="H59" s="417"/>
      <c r="I59" s="19" t="s">
        <v>74</v>
      </c>
      <c r="J59" s="561"/>
      <c r="K59" s="561"/>
      <c r="L59" s="555"/>
      <c r="M59" s="555"/>
      <c r="N59" s="555"/>
      <c r="O59" s="555"/>
      <c r="P59" s="19">
        <v>174.93</v>
      </c>
      <c r="Q59" s="19">
        <v>174.93</v>
      </c>
      <c r="R59" s="19">
        <v>174.93</v>
      </c>
      <c r="S59" s="19">
        <v>174.93</v>
      </c>
      <c r="T59" s="64">
        <v>700</v>
      </c>
      <c r="U59" s="423"/>
      <c r="V59" s="481"/>
      <c r="AA59" s="31"/>
      <c r="AB59" s="31"/>
      <c r="AC59" s="31"/>
      <c r="AD59" s="31"/>
      <c r="AE59" s="31"/>
      <c r="AF59" s="31"/>
      <c r="AG59" s="31"/>
      <c r="AH59" s="31"/>
      <c r="AI59" s="31"/>
      <c r="AJ59" s="31"/>
      <c r="AK59" s="31"/>
      <c r="AL59" s="31"/>
      <c r="AM59" s="31"/>
      <c r="AN59" s="31"/>
      <c r="AO59" s="31"/>
      <c r="AP59" s="31"/>
      <c r="AQ59" s="31"/>
      <c r="AR59" s="31"/>
      <c r="AS59" s="31"/>
      <c r="AT59" s="31"/>
      <c r="AU59" s="31"/>
      <c r="AV59" s="31"/>
      <c r="AW59" s="31"/>
      <c r="AX59" s="31"/>
      <c r="AY59" s="31"/>
      <c r="AZ59" s="31"/>
      <c r="BA59" s="31"/>
      <c r="BB59" s="31"/>
      <c r="BC59" s="31"/>
      <c r="BD59" s="31"/>
      <c r="BH59" s="31"/>
      <c r="BI59" s="31"/>
      <c r="BJ59" s="31"/>
      <c r="BK59" s="31"/>
      <c r="BL59" s="31"/>
      <c r="BM59" s="31"/>
      <c r="BN59" s="31"/>
      <c r="BO59" s="31"/>
      <c r="BP59" s="31"/>
      <c r="BQ59" s="31"/>
      <c r="BR59" s="31"/>
      <c r="BS59" s="31"/>
      <c r="BT59" s="31"/>
      <c r="BU59" s="31"/>
      <c r="BV59" s="31"/>
      <c r="BW59" s="31"/>
      <c r="BX59" s="31"/>
      <c r="BY59" s="31"/>
      <c r="BZ59" s="31"/>
      <c r="CA59" s="31"/>
      <c r="CB59" s="31"/>
      <c r="CC59" s="31"/>
      <c r="CD59" s="31"/>
      <c r="CE59" s="31"/>
      <c r="CF59" s="31"/>
      <c r="CG59" s="31"/>
      <c r="CH59" s="31"/>
      <c r="CI59" s="31"/>
      <c r="CJ59" s="31"/>
      <c r="CK59" s="31"/>
      <c r="CL59" s="31"/>
      <c r="CM59" s="31"/>
    </row>
    <row r="60" spans="1:123" s="40" customFormat="1" ht="24" customHeight="1" thickBot="1" x14ac:dyDescent="0.25">
      <c r="A60" s="564"/>
      <c r="B60" s="566"/>
      <c r="C60" s="424"/>
      <c r="D60" s="418"/>
      <c r="E60" s="420"/>
      <c r="F60" s="168" t="s">
        <v>53</v>
      </c>
      <c r="G60" s="418"/>
      <c r="H60" s="418"/>
      <c r="I60" s="169" t="s">
        <v>75</v>
      </c>
      <c r="J60" s="569"/>
      <c r="K60" s="569"/>
      <c r="L60" s="556"/>
      <c r="M60" s="556"/>
      <c r="N60" s="556"/>
      <c r="O60" s="556"/>
      <c r="P60" s="169">
        <v>244.65</v>
      </c>
      <c r="Q60" s="169">
        <v>244.65</v>
      </c>
      <c r="R60" s="169">
        <v>244.65</v>
      </c>
      <c r="S60" s="169">
        <v>244.65</v>
      </c>
      <c r="T60" s="170">
        <v>979</v>
      </c>
      <c r="U60" s="424"/>
      <c r="V60" s="558"/>
      <c r="AA60" s="31"/>
      <c r="AB60" s="31"/>
      <c r="AC60" s="31"/>
      <c r="AD60" s="31"/>
      <c r="AE60" s="31"/>
      <c r="AF60" s="31"/>
      <c r="AG60" s="31"/>
      <c r="AH60" s="31"/>
      <c r="AI60" s="31"/>
      <c r="AJ60" s="31"/>
      <c r="AK60" s="31"/>
      <c r="AL60" s="31"/>
      <c r="AM60" s="31"/>
      <c r="AN60" s="31"/>
      <c r="AO60" s="31"/>
      <c r="AP60" s="31"/>
      <c r="AQ60" s="31"/>
      <c r="AR60" s="31"/>
      <c r="AS60" s="31"/>
      <c r="AT60" s="31"/>
      <c r="AU60" s="31"/>
      <c r="AV60" s="31"/>
      <c r="AW60" s="31"/>
      <c r="AX60" s="31"/>
      <c r="AY60" s="31"/>
      <c r="AZ60" s="31"/>
      <c r="BA60" s="31"/>
      <c r="BB60" s="31"/>
      <c r="BC60" s="31"/>
      <c r="BD60" s="31"/>
      <c r="BH60" s="31"/>
      <c r="BI60" s="31"/>
      <c r="BJ60" s="31"/>
      <c r="BK60" s="31"/>
      <c r="BL60" s="31"/>
      <c r="BM60" s="31"/>
      <c r="BN60" s="31"/>
      <c r="BO60" s="31"/>
      <c r="BP60" s="31"/>
      <c r="BQ60" s="31"/>
      <c r="BR60" s="31"/>
      <c r="BS60" s="31"/>
      <c r="BT60" s="31"/>
      <c r="BU60" s="31"/>
      <c r="BV60" s="31"/>
      <c r="BW60" s="31"/>
      <c r="BX60" s="31"/>
      <c r="BY60" s="31"/>
      <c r="BZ60" s="31"/>
      <c r="CA60" s="31"/>
      <c r="CB60" s="31"/>
      <c r="CC60" s="31"/>
      <c r="CD60" s="31"/>
      <c r="CE60" s="31"/>
      <c r="CF60" s="31"/>
      <c r="CG60" s="31"/>
      <c r="CH60" s="31"/>
      <c r="CI60" s="31"/>
      <c r="CJ60" s="31"/>
      <c r="CK60" s="31"/>
      <c r="CL60" s="31"/>
      <c r="CM60" s="31"/>
    </row>
    <row r="61" spans="1:123" s="40" customFormat="1" ht="35.450000000000003" customHeight="1" x14ac:dyDescent="0.2">
      <c r="A61" s="571" t="s">
        <v>86</v>
      </c>
      <c r="B61" s="565" t="s">
        <v>41</v>
      </c>
      <c r="C61" s="570" t="s">
        <v>87</v>
      </c>
      <c r="D61" s="472" t="s">
        <v>38</v>
      </c>
      <c r="E61" s="413" t="s">
        <v>140</v>
      </c>
      <c r="F61" s="172" t="s">
        <v>166</v>
      </c>
      <c r="G61" s="510" t="s">
        <v>37</v>
      </c>
      <c r="H61" s="510" t="s">
        <v>185</v>
      </c>
      <c r="I61" s="152" t="s">
        <v>78</v>
      </c>
      <c r="J61" s="173">
        <v>44197</v>
      </c>
      <c r="K61" s="173">
        <v>44561</v>
      </c>
      <c r="L61" s="174">
        <v>0.25</v>
      </c>
      <c r="M61" s="174">
        <v>0.25</v>
      </c>
      <c r="N61" s="174">
        <v>0.25</v>
      </c>
      <c r="O61" s="174">
        <v>0.25</v>
      </c>
      <c r="P61" s="156">
        <v>919.09749999999997</v>
      </c>
      <c r="Q61" s="156">
        <v>919.09749999999997</v>
      </c>
      <c r="R61" s="156">
        <v>919.09749999999997</v>
      </c>
      <c r="S61" s="156">
        <v>919.09749999999997</v>
      </c>
      <c r="T61" s="157">
        <v>3676.39</v>
      </c>
      <c r="U61" s="152" t="s">
        <v>43</v>
      </c>
      <c r="V61" s="175" t="s">
        <v>35</v>
      </c>
      <c r="AA61" s="31"/>
      <c r="AB61" s="31"/>
      <c r="AC61" s="31"/>
      <c r="AD61" s="31"/>
      <c r="AE61" s="31"/>
      <c r="AF61" s="31"/>
      <c r="AG61" s="31"/>
      <c r="AH61" s="31"/>
      <c r="AI61" s="31"/>
      <c r="AJ61" s="31"/>
      <c r="AK61" s="31"/>
      <c r="AL61" s="31"/>
      <c r="AM61" s="31"/>
      <c r="AN61" s="31"/>
      <c r="AO61" s="31"/>
      <c r="AP61" s="31"/>
      <c r="AQ61" s="31"/>
      <c r="AR61" s="31"/>
      <c r="AS61" s="31"/>
      <c r="AT61" s="31"/>
      <c r="AU61" s="31"/>
      <c r="AV61" s="31"/>
      <c r="AW61" s="31"/>
      <c r="AX61" s="31"/>
      <c r="AY61" s="31"/>
      <c r="AZ61" s="31"/>
      <c r="BA61" s="31"/>
      <c r="BB61" s="31"/>
      <c r="BC61" s="31"/>
      <c r="BD61" s="31"/>
      <c r="BH61" s="31"/>
      <c r="BI61" s="31"/>
      <c r="BJ61" s="31"/>
      <c r="BK61" s="31"/>
      <c r="BL61" s="31"/>
      <c r="BM61" s="31"/>
      <c r="BN61" s="31"/>
      <c r="BO61" s="31"/>
      <c r="BP61" s="31"/>
      <c r="BQ61" s="31"/>
      <c r="BR61" s="31"/>
      <c r="BS61" s="31"/>
      <c r="BT61" s="31"/>
      <c r="BU61" s="31"/>
      <c r="BV61" s="31"/>
      <c r="BW61" s="31"/>
      <c r="BX61" s="31"/>
      <c r="BY61" s="31"/>
      <c r="BZ61" s="31"/>
      <c r="CA61" s="31"/>
      <c r="CB61" s="31"/>
      <c r="CC61" s="31"/>
      <c r="CD61" s="31"/>
      <c r="CE61" s="31"/>
      <c r="CF61" s="31"/>
      <c r="CG61" s="31"/>
      <c r="CH61" s="31"/>
      <c r="CI61" s="31"/>
      <c r="CJ61" s="31"/>
      <c r="CK61" s="31"/>
      <c r="CL61" s="31"/>
      <c r="CM61" s="31"/>
    </row>
    <row r="62" spans="1:123" s="40" customFormat="1" ht="48" customHeight="1" x14ac:dyDescent="0.2">
      <c r="A62" s="571"/>
      <c r="B62" s="480"/>
      <c r="C62" s="571"/>
      <c r="D62" s="473"/>
      <c r="E62" s="414"/>
      <c r="F62" s="133" t="s">
        <v>114</v>
      </c>
      <c r="G62" s="423"/>
      <c r="H62" s="423"/>
      <c r="I62" s="19" t="s">
        <v>71</v>
      </c>
      <c r="J62" s="536">
        <v>44197</v>
      </c>
      <c r="K62" s="536">
        <v>44561</v>
      </c>
      <c r="L62" s="553">
        <v>0.25</v>
      </c>
      <c r="M62" s="553">
        <v>0.25</v>
      </c>
      <c r="N62" s="553">
        <v>0.25</v>
      </c>
      <c r="O62" s="553">
        <v>0.25</v>
      </c>
      <c r="P62" s="65">
        <v>1650</v>
      </c>
      <c r="Q62" s="65">
        <v>1650</v>
      </c>
      <c r="R62" s="65">
        <v>1650</v>
      </c>
      <c r="S62" s="65">
        <v>1650</v>
      </c>
      <c r="T62" s="59">
        <f>SUM(P62:S62)</f>
        <v>6600</v>
      </c>
      <c r="U62" s="436" t="s">
        <v>43</v>
      </c>
      <c r="V62" s="549" t="s">
        <v>35</v>
      </c>
      <c r="W62" s="171">
        <f>SUM(T62:T66)</f>
        <v>8919</v>
      </c>
      <c r="AA62" s="31"/>
      <c r="AB62" s="31"/>
      <c r="AC62" s="31"/>
      <c r="AD62" s="31"/>
      <c r="AE62" s="31"/>
      <c r="AF62" s="31"/>
      <c r="AG62" s="31"/>
      <c r="AH62" s="31"/>
      <c r="AI62" s="31"/>
      <c r="AJ62" s="31"/>
      <c r="AK62" s="31"/>
      <c r="AL62" s="31"/>
      <c r="AM62" s="31"/>
      <c r="AN62" s="31"/>
      <c r="AO62" s="31"/>
      <c r="AP62" s="31"/>
      <c r="AQ62" s="31"/>
      <c r="AR62" s="31"/>
      <c r="AS62" s="31"/>
      <c r="AT62" s="31"/>
      <c r="AU62" s="31"/>
      <c r="AV62" s="31"/>
      <c r="AW62" s="31"/>
      <c r="AX62" s="31"/>
      <c r="AY62" s="31"/>
      <c r="AZ62" s="31"/>
      <c r="BA62" s="31"/>
      <c r="BB62" s="31"/>
      <c r="BC62" s="31"/>
      <c r="BD62" s="31"/>
      <c r="BH62" s="31"/>
      <c r="BI62" s="31"/>
      <c r="BJ62" s="31"/>
      <c r="BK62" s="31"/>
      <c r="BL62" s="31"/>
      <c r="BM62" s="31"/>
      <c r="BN62" s="31"/>
      <c r="BO62" s="31"/>
      <c r="BP62" s="31"/>
      <c r="BQ62" s="31"/>
      <c r="BR62" s="31"/>
      <c r="BS62" s="31"/>
      <c r="BT62" s="31"/>
      <c r="BU62" s="31"/>
      <c r="BV62" s="31"/>
      <c r="BW62" s="31"/>
      <c r="BX62" s="31"/>
      <c r="BY62" s="31"/>
      <c r="BZ62" s="31"/>
      <c r="CA62" s="31"/>
      <c r="CB62" s="31"/>
      <c r="CC62" s="31"/>
      <c r="CD62" s="31"/>
      <c r="CE62" s="31"/>
      <c r="CF62" s="31"/>
      <c r="CG62" s="31"/>
      <c r="CH62" s="31"/>
      <c r="CI62" s="31"/>
      <c r="CJ62" s="31"/>
      <c r="CK62" s="31"/>
      <c r="CL62" s="31"/>
      <c r="CM62" s="31"/>
    </row>
    <row r="63" spans="1:123" s="40" customFormat="1" ht="22.5" customHeight="1" x14ac:dyDescent="0.2">
      <c r="A63" s="571"/>
      <c r="B63" s="480"/>
      <c r="C63" s="571"/>
      <c r="D63" s="473"/>
      <c r="E63" s="414"/>
      <c r="F63" s="134" t="s">
        <v>13</v>
      </c>
      <c r="G63" s="423"/>
      <c r="H63" s="423"/>
      <c r="I63" s="21" t="s">
        <v>72</v>
      </c>
      <c r="J63" s="536"/>
      <c r="K63" s="536"/>
      <c r="L63" s="553"/>
      <c r="M63" s="553"/>
      <c r="N63" s="553"/>
      <c r="O63" s="553"/>
      <c r="P63" s="65">
        <v>137.5</v>
      </c>
      <c r="Q63" s="65">
        <v>137.5</v>
      </c>
      <c r="R63" s="65">
        <v>137.5</v>
      </c>
      <c r="S63" s="65">
        <v>137.5</v>
      </c>
      <c r="T63" s="59">
        <f>SUM(P63:S63)</f>
        <v>550</v>
      </c>
      <c r="U63" s="436"/>
      <c r="V63" s="549"/>
      <c r="AA63" s="31"/>
      <c r="AB63" s="31"/>
      <c r="AC63" s="31"/>
      <c r="AD63" s="31"/>
      <c r="AE63" s="31"/>
      <c r="AF63" s="31"/>
      <c r="AG63" s="31"/>
      <c r="AH63" s="31"/>
      <c r="AI63" s="31"/>
      <c r="AJ63" s="31"/>
      <c r="AK63" s="31"/>
      <c r="AL63" s="31"/>
      <c r="AM63" s="31"/>
      <c r="AN63" s="31"/>
      <c r="AO63" s="31"/>
      <c r="AP63" s="31"/>
      <c r="AQ63" s="31"/>
      <c r="AR63" s="31"/>
      <c r="AS63" s="31"/>
      <c r="AT63" s="31"/>
      <c r="AU63" s="31"/>
      <c r="AV63" s="31"/>
      <c r="AW63" s="31"/>
      <c r="AX63" s="31"/>
      <c r="AY63" s="31"/>
      <c r="AZ63" s="31"/>
      <c r="BA63" s="31"/>
      <c r="BB63" s="31"/>
      <c r="BC63" s="31"/>
      <c r="BD63" s="31"/>
      <c r="BH63" s="31"/>
      <c r="BI63" s="31"/>
      <c r="BJ63" s="31"/>
      <c r="BK63" s="31"/>
      <c r="BL63" s="31"/>
      <c r="BM63" s="31"/>
      <c r="BN63" s="31"/>
      <c r="BO63" s="31"/>
      <c r="BP63" s="31"/>
      <c r="BQ63" s="31"/>
      <c r="BR63" s="31"/>
      <c r="BS63" s="31"/>
      <c r="BT63" s="31"/>
      <c r="BU63" s="31"/>
      <c r="BV63" s="31"/>
      <c r="BW63" s="31"/>
      <c r="BX63" s="31"/>
      <c r="BY63" s="31"/>
      <c r="BZ63" s="31"/>
      <c r="CA63" s="31"/>
      <c r="CB63" s="31"/>
      <c r="CC63" s="31"/>
      <c r="CD63" s="31"/>
      <c r="CE63" s="31"/>
      <c r="CF63" s="31"/>
      <c r="CG63" s="31"/>
      <c r="CH63" s="31"/>
      <c r="CI63" s="31"/>
      <c r="CJ63" s="31"/>
      <c r="CK63" s="31"/>
      <c r="CL63" s="31"/>
      <c r="CM63" s="31"/>
    </row>
    <row r="64" spans="1:123" s="40" customFormat="1" ht="21.75" customHeight="1" x14ac:dyDescent="0.2">
      <c r="A64" s="571"/>
      <c r="B64" s="480"/>
      <c r="C64" s="571"/>
      <c r="D64" s="473"/>
      <c r="E64" s="414"/>
      <c r="F64" s="134" t="s">
        <v>14</v>
      </c>
      <c r="G64" s="423"/>
      <c r="H64" s="423"/>
      <c r="I64" s="21" t="s">
        <v>73</v>
      </c>
      <c r="J64" s="536"/>
      <c r="K64" s="536"/>
      <c r="L64" s="553"/>
      <c r="M64" s="553"/>
      <c r="N64" s="553"/>
      <c r="O64" s="553"/>
      <c r="P64" s="65">
        <f>450/4</f>
        <v>112.5</v>
      </c>
      <c r="Q64" s="65">
        <v>112.5</v>
      </c>
      <c r="R64" s="65">
        <v>112.5</v>
      </c>
      <c r="S64" s="65">
        <v>112.5</v>
      </c>
      <c r="T64" s="59">
        <v>450</v>
      </c>
      <c r="U64" s="436"/>
      <c r="V64" s="549"/>
      <c r="AA64" s="31"/>
      <c r="AB64" s="31"/>
      <c r="AC64" s="31"/>
      <c r="AD64" s="31"/>
      <c r="AE64" s="31"/>
      <c r="AF64" s="31"/>
      <c r="AG64" s="31"/>
      <c r="AH64" s="31"/>
      <c r="AI64" s="31"/>
      <c r="AJ64" s="31"/>
      <c r="AK64" s="31"/>
      <c r="AL64" s="31"/>
      <c r="AM64" s="31"/>
      <c r="AN64" s="31"/>
      <c r="AO64" s="31"/>
      <c r="AP64" s="31"/>
      <c r="AQ64" s="31"/>
      <c r="AR64" s="31"/>
      <c r="AS64" s="31"/>
      <c r="AT64" s="31"/>
      <c r="AU64" s="31"/>
      <c r="AV64" s="31"/>
      <c r="AW64" s="31"/>
      <c r="AX64" s="31"/>
      <c r="AY64" s="31"/>
      <c r="AZ64" s="31"/>
      <c r="BA64" s="31"/>
      <c r="BB64" s="31"/>
      <c r="BC64" s="31"/>
      <c r="BD64" s="31"/>
      <c r="BH64" s="31"/>
      <c r="BI64" s="31"/>
      <c r="BJ64" s="31"/>
      <c r="BK64" s="31"/>
      <c r="BL64" s="31"/>
      <c r="BM64" s="31"/>
      <c r="BN64" s="31"/>
      <c r="BO64" s="31"/>
      <c r="BP64" s="31"/>
      <c r="BQ64" s="31"/>
      <c r="BR64" s="31"/>
      <c r="BS64" s="31"/>
      <c r="BT64" s="31"/>
      <c r="BU64" s="31"/>
      <c r="BV64" s="31"/>
      <c r="BW64" s="31"/>
      <c r="BX64" s="31"/>
      <c r="BY64" s="31"/>
      <c r="BZ64" s="31"/>
      <c r="CA64" s="31"/>
      <c r="CB64" s="31"/>
      <c r="CC64" s="31"/>
      <c r="CD64" s="31"/>
      <c r="CE64" s="31"/>
      <c r="CF64" s="31"/>
      <c r="CG64" s="31"/>
      <c r="CH64" s="31"/>
      <c r="CI64" s="31"/>
      <c r="CJ64" s="31"/>
      <c r="CK64" s="31"/>
      <c r="CL64" s="31"/>
      <c r="CM64" s="31"/>
    </row>
    <row r="65" spans="1:91" ht="27" customHeight="1" x14ac:dyDescent="0.2">
      <c r="A65" s="571"/>
      <c r="B65" s="480"/>
      <c r="C65" s="571"/>
      <c r="D65" s="473"/>
      <c r="E65" s="414"/>
      <c r="F65" s="135" t="s">
        <v>15</v>
      </c>
      <c r="G65" s="423"/>
      <c r="H65" s="423"/>
      <c r="I65" s="29" t="s">
        <v>74</v>
      </c>
      <c r="J65" s="536"/>
      <c r="K65" s="536"/>
      <c r="L65" s="553"/>
      <c r="M65" s="553"/>
      <c r="N65" s="553"/>
      <c r="O65" s="553"/>
      <c r="P65" s="66">
        <f>550/4</f>
        <v>137.5</v>
      </c>
      <c r="Q65" s="66">
        <v>137.5</v>
      </c>
      <c r="R65" s="66">
        <v>137.5</v>
      </c>
      <c r="S65" s="66">
        <v>137.5</v>
      </c>
      <c r="T65" s="67">
        <v>550</v>
      </c>
      <c r="U65" s="436"/>
      <c r="V65" s="549"/>
    </row>
    <row r="66" spans="1:91" s="40" customFormat="1" ht="25.5" customHeight="1" x14ac:dyDescent="0.2">
      <c r="A66" s="571"/>
      <c r="B66" s="480"/>
      <c r="C66" s="571"/>
      <c r="D66" s="473"/>
      <c r="E66" s="414"/>
      <c r="F66" s="134" t="s">
        <v>53</v>
      </c>
      <c r="G66" s="423"/>
      <c r="H66" s="423"/>
      <c r="I66" s="21" t="s">
        <v>75</v>
      </c>
      <c r="J66" s="536"/>
      <c r="K66" s="536"/>
      <c r="L66" s="553"/>
      <c r="M66" s="553"/>
      <c r="N66" s="553"/>
      <c r="O66" s="553"/>
      <c r="P66" s="68">
        <f>769/4</f>
        <v>192.25</v>
      </c>
      <c r="Q66" s="68">
        <v>192.25</v>
      </c>
      <c r="R66" s="68">
        <v>192.25</v>
      </c>
      <c r="S66" s="68">
        <v>192.25</v>
      </c>
      <c r="T66" s="59">
        <v>769</v>
      </c>
      <c r="U66" s="436"/>
      <c r="V66" s="549"/>
      <c r="AA66" s="31"/>
      <c r="AB66" s="31"/>
      <c r="AC66" s="31"/>
      <c r="AD66" s="31"/>
      <c r="AE66" s="31"/>
      <c r="AF66" s="31"/>
      <c r="AG66" s="31"/>
      <c r="AH66" s="31"/>
      <c r="AI66" s="31"/>
      <c r="AJ66" s="31"/>
      <c r="AK66" s="31"/>
      <c r="AL66" s="31"/>
      <c r="AM66" s="31"/>
      <c r="AN66" s="31"/>
      <c r="AO66" s="31"/>
      <c r="AP66" s="31"/>
      <c r="AQ66" s="31"/>
      <c r="AR66" s="31"/>
      <c r="AS66" s="31"/>
      <c r="AT66" s="31"/>
      <c r="AU66" s="31"/>
      <c r="AV66" s="31"/>
      <c r="AW66" s="31"/>
      <c r="AX66" s="31"/>
      <c r="AY66" s="31"/>
      <c r="AZ66" s="31"/>
      <c r="BA66" s="31"/>
      <c r="BB66" s="31"/>
      <c r="BC66" s="31"/>
      <c r="BD66" s="31"/>
      <c r="BH66" s="31"/>
      <c r="BI66" s="31"/>
      <c r="BJ66" s="31"/>
      <c r="BK66" s="31"/>
      <c r="BL66" s="31"/>
      <c r="BM66" s="31"/>
      <c r="BN66" s="31"/>
      <c r="BO66" s="31"/>
      <c r="BP66" s="31"/>
      <c r="BQ66" s="31"/>
      <c r="BR66" s="31"/>
      <c r="BS66" s="31"/>
      <c r="BT66" s="31"/>
      <c r="BU66" s="31"/>
      <c r="BV66" s="31"/>
      <c r="BW66" s="31"/>
      <c r="BX66" s="31"/>
      <c r="BY66" s="31"/>
      <c r="BZ66" s="31"/>
      <c r="CA66" s="31"/>
      <c r="CB66" s="31"/>
      <c r="CC66" s="31"/>
      <c r="CD66" s="31"/>
      <c r="CE66" s="31"/>
      <c r="CF66" s="31"/>
      <c r="CG66" s="31"/>
      <c r="CH66" s="31"/>
      <c r="CI66" s="31"/>
      <c r="CJ66" s="31"/>
      <c r="CK66" s="31"/>
      <c r="CL66" s="31"/>
      <c r="CM66" s="31"/>
    </row>
    <row r="67" spans="1:91" s="40" customFormat="1" ht="39.75" customHeight="1" x14ac:dyDescent="0.2">
      <c r="A67" s="571"/>
      <c r="B67" s="480"/>
      <c r="C67" s="571"/>
      <c r="D67" s="473"/>
      <c r="E67" s="414"/>
      <c r="F67" s="133" t="s">
        <v>54</v>
      </c>
      <c r="G67" s="423"/>
      <c r="H67" s="423"/>
      <c r="I67" s="550" t="s">
        <v>88</v>
      </c>
      <c r="J67" s="536">
        <v>44197</v>
      </c>
      <c r="K67" s="536">
        <v>44561</v>
      </c>
      <c r="L67" s="552">
        <v>0.25</v>
      </c>
      <c r="M67" s="552">
        <v>0.25</v>
      </c>
      <c r="N67" s="552">
        <v>0.25</v>
      </c>
      <c r="O67" s="552">
        <v>0.25</v>
      </c>
      <c r="P67" s="62">
        <v>1500</v>
      </c>
      <c r="Q67" s="62">
        <v>1500</v>
      </c>
      <c r="R67" s="62">
        <v>1500</v>
      </c>
      <c r="S67" s="62">
        <v>1500</v>
      </c>
      <c r="T67" s="59">
        <f>SUM(P67:S67)</f>
        <v>6000</v>
      </c>
      <c r="U67" s="436" t="s">
        <v>43</v>
      </c>
      <c r="V67" s="549" t="s">
        <v>35</v>
      </c>
      <c r="W67" s="171">
        <f>SUM(T67:T71)</f>
        <v>8149</v>
      </c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1"/>
      <c r="AP67" s="31"/>
      <c r="AQ67" s="31"/>
      <c r="AR67" s="31"/>
      <c r="AS67" s="31"/>
      <c r="AT67" s="31"/>
      <c r="AU67" s="31"/>
      <c r="AV67" s="31"/>
      <c r="AW67" s="31"/>
      <c r="AX67" s="31"/>
      <c r="AY67" s="31"/>
      <c r="AZ67" s="31"/>
      <c r="BA67" s="31"/>
      <c r="BB67" s="31"/>
      <c r="BC67" s="31"/>
      <c r="BD67" s="31"/>
      <c r="BH67" s="31"/>
      <c r="BI67" s="31"/>
      <c r="BJ67" s="31"/>
      <c r="BK67" s="31"/>
      <c r="BL67" s="31"/>
      <c r="BM67" s="31"/>
      <c r="BN67" s="31"/>
      <c r="BO67" s="31"/>
      <c r="BP67" s="31"/>
      <c r="BQ67" s="31"/>
      <c r="BR67" s="31"/>
      <c r="BS67" s="31"/>
      <c r="BT67" s="31"/>
      <c r="BU67" s="31"/>
      <c r="BV67" s="31"/>
      <c r="BW67" s="31"/>
      <c r="BX67" s="31"/>
      <c r="BY67" s="31"/>
      <c r="BZ67" s="31"/>
      <c r="CA67" s="31"/>
      <c r="CB67" s="31"/>
      <c r="CC67" s="31"/>
      <c r="CD67" s="31"/>
      <c r="CE67" s="31"/>
      <c r="CF67" s="31"/>
      <c r="CG67" s="31"/>
      <c r="CH67" s="31"/>
      <c r="CI67" s="31"/>
      <c r="CJ67" s="31"/>
      <c r="CK67" s="31"/>
      <c r="CL67" s="31"/>
      <c r="CM67" s="31"/>
    </row>
    <row r="68" spans="1:91" s="40" customFormat="1" ht="26.25" customHeight="1" x14ac:dyDescent="0.2">
      <c r="A68" s="571"/>
      <c r="B68" s="480"/>
      <c r="C68" s="571"/>
      <c r="D68" s="473"/>
      <c r="E68" s="414"/>
      <c r="F68" s="134" t="s">
        <v>13</v>
      </c>
      <c r="G68" s="423"/>
      <c r="H68" s="423"/>
      <c r="I68" s="551"/>
      <c r="J68" s="536"/>
      <c r="K68" s="536"/>
      <c r="L68" s="552"/>
      <c r="M68" s="552"/>
      <c r="N68" s="552"/>
      <c r="O68" s="552"/>
      <c r="P68" s="66">
        <v>125</v>
      </c>
      <c r="Q68" s="66">
        <v>125</v>
      </c>
      <c r="R68" s="66">
        <v>125</v>
      </c>
      <c r="S68" s="66">
        <v>125</v>
      </c>
      <c r="T68" s="59">
        <f>SUM(P68:S68)</f>
        <v>500</v>
      </c>
      <c r="U68" s="436"/>
      <c r="V68" s="549"/>
      <c r="AA68" s="31"/>
      <c r="AB68" s="31"/>
      <c r="AC68" s="31"/>
      <c r="AD68" s="31"/>
      <c r="AE68" s="31"/>
      <c r="AF68" s="31"/>
      <c r="AG68" s="31"/>
      <c r="AH68" s="31"/>
      <c r="AI68" s="31"/>
      <c r="AJ68" s="31"/>
      <c r="AK68" s="31"/>
      <c r="AL68" s="31"/>
      <c r="AM68" s="31"/>
      <c r="AN68" s="31"/>
      <c r="AO68" s="31"/>
      <c r="AP68" s="31"/>
      <c r="AQ68" s="31"/>
      <c r="AR68" s="31"/>
      <c r="AS68" s="31"/>
      <c r="AT68" s="31"/>
      <c r="AU68" s="31"/>
      <c r="AV68" s="31"/>
      <c r="AW68" s="31"/>
      <c r="AX68" s="31"/>
      <c r="AY68" s="31"/>
      <c r="AZ68" s="31"/>
      <c r="BA68" s="31"/>
      <c r="BB68" s="31"/>
      <c r="BC68" s="31"/>
      <c r="BD68" s="31"/>
      <c r="BH68" s="31"/>
      <c r="BI68" s="31"/>
      <c r="BJ68" s="31"/>
      <c r="BK68" s="31"/>
      <c r="BL68" s="31"/>
      <c r="BM68" s="31"/>
      <c r="BN68" s="31"/>
      <c r="BO68" s="31"/>
      <c r="BP68" s="31"/>
      <c r="BQ68" s="31"/>
      <c r="BR68" s="31"/>
      <c r="BS68" s="31"/>
      <c r="BT68" s="31"/>
      <c r="BU68" s="31"/>
      <c r="BV68" s="31"/>
      <c r="BW68" s="31"/>
      <c r="BX68" s="31"/>
      <c r="BY68" s="31"/>
      <c r="BZ68" s="31"/>
      <c r="CA68" s="31"/>
      <c r="CB68" s="31"/>
      <c r="CC68" s="31"/>
      <c r="CD68" s="31"/>
      <c r="CE68" s="31"/>
      <c r="CF68" s="31"/>
      <c r="CG68" s="31"/>
      <c r="CH68" s="31"/>
      <c r="CI68" s="31"/>
      <c r="CJ68" s="31"/>
      <c r="CK68" s="31"/>
      <c r="CL68" s="31"/>
      <c r="CM68" s="31"/>
    </row>
    <row r="69" spans="1:91" s="40" customFormat="1" ht="26.25" customHeight="1" x14ac:dyDescent="0.2">
      <c r="A69" s="571"/>
      <c r="B69" s="480"/>
      <c r="C69" s="571"/>
      <c r="D69" s="473"/>
      <c r="E69" s="414"/>
      <c r="F69" s="134" t="s">
        <v>14</v>
      </c>
      <c r="G69" s="423"/>
      <c r="H69" s="423"/>
      <c r="I69" s="551"/>
      <c r="J69" s="536"/>
      <c r="K69" s="536"/>
      <c r="L69" s="552"/>
      <c r="M69" s="552"/>
      <c r="N69" s="552"/>
      <c r="O69" s="552"/>
      <c r="P69" s="62">
        <f>450/4</f>
        <v>112.5</v>
      </c>
      <c r="Q69" s="62">
        <v>112.5</v>
      </c>
      <c r="R69" s="62">
        <v>112.5</v>
      </c>
      <c r="S69" s="62">
        <v>112.5</v>
      </c>
      <c r="T69" s="59">
        <v>450</v>
      </c>
      <c r="U69" s="436"/>
      <c r="V69" s="549"/>
      <c r="AA69" s="31"/>
      <c r="AB69" s="31"/>
      <c r="AC69" s="31"/>
      <c r="AD69" s="31"/>
      <c r="AE69" s="31"/>
      <c r="AF69" s="31"/>
      <c r="AG69" s="31"/>
      <c r="AH69" s="31"/>
      <c r="AI69" s="31"/>
      <c r="AJ69" s="31"/>
      <c r="AK69" s="31"/>
      <c r="AL69" s="31"/>
      <c r="AM69" s="31"/>
      <c r="AN69" s="31"/>
      <c r="AO69" s="31"/>
      <c r="AP69" s="31"/>
      <c r="AQ69" s="31"/>
      <c r="AR69" s="31"/>
      <c r="AS69" s="31"/>
      <c r="AT69" s="31"/>
      <c r="AU69" s="31"/>
      <c r="AV69" s="31"/>
      <c r="AW69" s="31"/>
      <c r="AX69" s="31"/>
      <c r="AY69" s="31"/>
      <c r="AZ69" s="31"/>
      <c r="BA69" s="31"/>
      <c r="BB69" s="31"/>
      <c r="BC69" s="31"/>
      <c r="BD69" s="31"/>
      <c r="BH69" s="31"/>
      <c r="BI69" s="31"/>
      <c r="BJ69" s="31"/>
      <c r="BK69" s="31"/>
      <c r="BL69" s="31"/>
      <c r="BM69" s="31"/>
      <c r="BN69" s="31"/>
      <c r="BO69" s="31"/>
      <c r="BP69" s="31"/>
      <c r="BQ69" s="31"/>
      <c r="BR69" s="31"/>
      <c r="BS69" s="31"/>
      <c r="BT69" s="31"/>
      <c r="BU69" s="31"/>
      <c r="BV69" s="31"/>
      <c r="BW69" s="31"/>
      <c r="BX69" s="31"/>
      <c r="BY69" s="31"/>
      <c r="BZ69" s="31"/>
      <c r="CA69" s="31"/>
      <c r="CB69" s="31"/>
      <c r="CC69" s="31"/>
      <c r="CD69" s="31"/>
      <c r="CE69" s="31"/>
      <c r="CF69" s="31"/>
      <c r="CG69" s="31"/>
      <c r="CH69" s="31"/>
      <c r="CI69" s="31"/>
      <c r="CJ69" s="31"/>
      <c r="CK69" s="31"/>
      <c r="CL69" s="31"/>
      <c r="CM69" s="31"/>
    </row>
    <row r="70" spans="1:91" s="40" customFormat="1" ht="24.75" customHeight="1" x14ac:dyDescent="0.2">
      <c r="A70" s="571"/>
      <c r="B70" s="480"/>
      <c r="C70" s="571"/>
      <c r="D70" s="473"/>
      <c r="E70" s="414"/>
      <c r="F70" s="134" t="s">
        <v>15</v>
      </c>
      <c r="G70" s="423"/>
      <c r="H70" s="423"/>
      <c r="I70" s="551"/>
      <c r="J70" s="536"/>
      <c r="K70" s="536"/>
      <c r="L70" s="552"/>
      <c r="M70" s="552"/>
      <c r="N70" s="552"/>
      <c r="O70" s="552"/>
      <c r="P70" s="200">
        <v>124.95</v>
      </c>
      <c r="Q70" s="200">
        <v>124.95</v>
      </c>
      <c r="R70" s="200">
        <v>124.95</v>
      </c>
      <c r="S70" s="200">
        <v>124.95</v>
      </c>
      <c r="T70" s="59">
        <v>500</v>
      </c>
      <c r="U70" s="436"/>
      <c r="V70" s="549"/>
      <c r="AA70" s="31"/>
      <c r="AB70" s="31"/>
      <c r="AC70" s="31"/>
      <c r="AD70" s="31"/>
      <c r="AE70" s="31"/>
      <c r="AF70" s="31"/>
      <c r="AG70" s="31"/>
      <c r="AH70" s="31"/>
      <c r="AI70" s="31"/>
      <c r="AJ70" s="31"/>
      <c r="AK70" s="31"/>
      <c r="AL70" s="31"/>
      <c r="AM70" s="31"/>
      <c r="AN70" s="31"/>
      <c r="AO70" s="31"/>
      <c r="AP70" s="31"/>
      <c r="AQ70" s="31"/>
      <c r="AR70" s="31"/>
      <c r="AS70" s="31"/>
      <c r="AT70" s="31"/>
      <c r="AU70" s="31"/>
      <c r="AV70" s="31"/>
      <c r="AW70" s="31"/>
      <c r="AX70" s="31"/>
      <c r="AY70" s="31"/>
      <c r="AZ70" s="31"/>
      <c r="BA70" s="31"/>
      <c r="BB70" s="31"/>
      <c r="BC70" s="31"/>
      <c r="BD70" s="31"/>
      <c r="BH70" s="31"/>
      <c r="BI70" s="31"/>
      <c r="BJ70" s="31"/>
      <c r="BK70" s="31"/>
      <c r="BL70" s="31"/>
      <c r="BM70" s="31"/>
      <c r="BN70" s="31"/>
      <c r="BO70" s="31"/>
      <c r="BP70" s="31"/>
      <c r="BQ70" s="31"/>
      <c r="BR70" s="31"/>
      <c r="BS70" s="31"/>
      <c r="BT70" s="31"/>
      <c r="BU70" s="31"/>
      <c r="BV70" s="31"/>
      <c r="BW70" s="31"/>
      <c r="BX70" s="31"/>
      <c r="BY70" s="31"/>
      <c r="BZ70" s="31"/>
      <c r="CA70" s="31"/>
      <c r="CB70" s="31"/>
      <c r="CC70" s="31"/>
      <c r="CD70" s="31"/>
      <c r="CE70" s="31"/>
      <c r="CF70" s="31"/>
      <c r="CG70" s="31"/>
      <c r="CH70" s="31"/>
      <c r="CI70" s="31"/>
      <c r="CJ70" s="31"/>
      <c r="CK70" s="31"/>
      <c r="CL70" s="31"/>
      <c r="CM70" s="31"/>
    </row>
    <row r="71" spans="1:91" s="40" customFormat="1" ht="26.25" customHeight="1" x14ac:dyDescent="0.2">
      <c r="A71" s="571"/>
      <c r="B71" s="480"/>
      <c r="C71" s="571"/>
      <c r="D71" s="473"/>
      <c r="E71" s="414"/>
      <c r="F71" s="134" t="s">
        <v>53</v>
      </c>
      <c r="G71" s="423"/>
      <c r="H71" s="423"/>
      <c r="I71" s="551"/>
      <c r="J71" s="536"/>
      <c r="K71" s="536"/>
      <c r="L71" s="552"/>
      <c r="M71" s="552"/>
      <c r="N71" s="552"/>
      <c r="O71" s="552"/>
      <c r="P71" s="68">
        <v>174.75</v>
      </c>
      <c r="Q71" s="68">
        <v>174.75</v>
      </c>
      <c r="R71" s="68">
        <v>174.75</v>
      </c>
      <c r="S71" s="68">
        <v>174.75</v>
      </c>
      <c r="T71" s="59">
        <f>SUM(P71:S71)</f>
        <v>699</v>
      </c>
      <c r="U71" s="436"/>
      <c r="V71" s="549"/>
      <c r="AA71" s="31"/>
      <c r="AB71" s="31"/>
      <c r="AC71" s="31"/>
      <c r="AD71" s="31"/>
      <c r="AE71" s="31"/>
      <c r="AF71" s="31"/>
      <c r="AG71" s="31"/>
      <c r="AH71" s="31"/>
      <c r="AI71" s="31"/>
      <c r="AJ71" s="31"/>
      <c r="AK71" s="31"/>
      <c r="AL71" s="31"/>
      <c r="AM71" s="31"/>
      <c r="AN71" s="31"/>
      <c r="AO71" s="31"/>
      <c r="AP71" s="31"/>
      <c r="AQ71" s="31"/>
      <c r="AR71" s="31"/>
      <c r="AS71" s="31"/>
      <c r="AT71" s="31"/>
      <c r="AU71" s="31"/>
      <c r="AV71" s="31"/>
      <c r="AW71" s="31"/>
      <c r="AX71" s="31"/>
      <c r="AY71" s="31"/>
      <c r="AZ71" s="31"/>
      <c r="BA71" s="31"/>
      <c r="BB71" s="31"/>
      <c r="BC71" s="31"/>
      <c r="BD71" s="31"/>
      <c r="BH71" s="31"/>
      <c r="BI71" s="31"/>
      <c r="BJ71" s="31"/>
      <c r="BK71" s="31"/>
      <c r="BL71" s="31"/>
      <c r="BM71" s="31"/>
      <c r="BN71" s="31"/>
      <c r="BO71" s="31"/>
      <c r="BP71" s="31"/>
      <c r="BQ71" s="31"/>
      <c r="BR71" s="31"/>
      <c r="BS71" s="31"/>
      <c r="BT71" s="31"/>
      <c r="BU71" s="31"/>
      <c r="BV71" s="31"/>
      <c r="BW71" s="31"/>
      <c r="BX71" s="31"/>
      <c r="BY71" s="31"/>
      <c r="BZ71" s="31"/>
      <c r="CA71" s="31"/>
      <c r="CB71" s="31"/>
      <c r="CC71" s="31"/>
      <c r="CD71" s="31"/>
      <c r="CE71" s="31"/>
      <c r="CF71" s="31"/>
      <c r="CG71" s="31"/>
      <c r="CH71" s="31"/>
      <c r="CI71" s="31"/>
      <c r="CJ71" s="31"/>
      <c r="CK71" s="31"/>
      <c r="CL71" s="31"/>
      <c r="CM71" s="31"/>
    </row>
    <row r="72" spans="1:91" s="40" customFormat="1" ht="32.25" customHeight="1" x14ac:dyDescent="0.2">
      <c r="A72" s="571"/>
      <c r="B72" s="480"/>
      <c r="C72" s="571"/>
      <c r="D72" s="473"/>
      <c r="E72" s="414"/>
      <c r="F72" s="69" t="s">
        <v>55</v>
      </c>
      <c r="G72" s="423"/>
      <c r="H72" s="423"/>
      <c r="I72" s="550" t="s">
        <v>88</v>
      </c>
      <c r="J72" s="536">
        <v>44197</v>
      </c>
      <c r="K72" s="536">
        <v>44561</v>
      </c>
      <c r="L72" s="552">
        <v>0.25</v>
      </c>
      <c r="M72" s="552">
        <v>0.25</v>
      </c>
      <c r="N72" s="552">
        <v>0.25</v>
      </c>
      <c r="O72" s="552">
        <v>0.25</v>
      </c>
      <c r="P72" s="62">
        <v>1650</v>
      </c>
      <c r="Q72" s="62">
        <v>1650</v>
      </c>
      <c r="R72" s="62">
        <v>1650</v>
      </c>
      <c r="S72" s="62">
        <v>1650</v>
      </c>
      <c r="T72" s="59">
        <f>SUM(P72:S72)</f>
        <v>6600</v>
      </c>
      <c r="U72" s="436" t="s">
        <v>43</v>
      </c>
      <c r="V72" s="549" t="s">
        <v>35</v>
      </c>
      <c r="W72" s="182">
        <f>SUM(T72:T76)</f>
        <v>8918.9</v>
      </c>
      <c r="AA72" s="31"/>
      <c r="AB72" s="31"/>
      <c r="AC72" s="31"/>
      <c r="AD72" s="31"/>
      <c r="AE72" s="31"/>
      <c r="AF72" s="31"/>
      <c r="AG72" s="31"/>
      <c r="AH72" s="31"/>
      <c r="AI72" s="31"/>
      <c r="AJ72" s="31"/>
      <c r="AK72" s="31"/>
      <c r="AL72" s="31"/>
      <c r="AM72" s="31"/>
      <c r="AN72" s="31"/>
      <c r="AO72" s="31"/>
      <c r="AP72" s="31"/>
      <c r="AQ72" s="31"/>
      <c r="AR72" s="31"/>
      <c r="AS72" s="31"/>
      <c r="AT72" s="31"/>
      <c r="AU72" s="31"/>
      <c r="AV72" s="31"/>
      <c r="AW72" s="31"/>
      <c r="AX72" s="31"/>
      <c r="AY72" s="31"/>
      <c r="AZ72" s="31"/>
      <c r="BA72" s="31"/>
      <c r="BB72" s="31"/>
      <c r="BC72" s="31"/>
      <c r="BD72" s="31"/>
      <c r="BH72" s="31"/>
      <c r="BI72" s="31"/>
      <c r="BJ72" s="31"/>
      <c r="BK72" s="31"/>
      <c r="BL72" s="31"/>
      <c r="BM72" s="31"/>
      <c r="BN72" s="31"/>
      <c r="BO72" s="31"/>
      <c r="BP72" s="31"/>
      <c r="BQ72" s="31"/>
      <c r="BR72" s="31"/>
      <c r="BS72" s="31"/>
      <c r="BT72" s="31"/>
      <c r="BU72" s="31"/>
      <c r="BV72" s="31"/>
      <c r="BW72" s="31"/>
      <c r="BX72" s="31"/>
      <c r="BY72" s="31"/>
      <c r="BZ72" s="31"/>
      <c r="CA72" s="31"/>
      <c r="CB72" s="31"/>
      <c r="CC72" s="31"/>
      <c r="CD72" s="31"/>
      <c r="CE72" s="31"/>
      <c r="CF72" s="31"/>
      <c r="CG72" s="31"/>
      <c r="CH72" s="31"/>
      <c r="CI72" s="31"/>
      <c r="CJ72" s="31"/>
      <c r="CK72" s="31"/>
      <c r="CL72" s="31"/>
      <c r="CM72" s="31"/>
    </row>
    <row r="73" spans="1:91" s="40" customFormat="1" ht="28.5" customHeight="1" x14ac:dyDescent="0.2">
      <c r="A73" s="571"/>
      <c r="B73" s="480"/>
      <c r="C73" s="571"/>
      <c r="D73" s="473"/>
      <c r="E73" s="414"/>
      <c r="F73" s="134" t="s">
        <v>13</v>
      </c>
      <c r="G73" s="423"/>
      <c r="H73" s="423"/>
      <c r="I73" s="551"/>
      <c r="J73" s="536"/>
      <c r="K73" s="536"/>
      <c r="L73" s="552"/>
      <c r="M73" s="552"/>
      <c r="N73" s="552"/>
      <c r="O73" s="552"/>
      <c r="P73" s="62">
        <v>137.5</v>
      </c>
      <c r="Q73" s="62">
        <v>137.5</v>
      </c>
      <c r="R73" s="62">
        <v>137.5</v>
      </c>
      <c r="S73" s="62">
        <v>137.5</v>
      </c>
      <c r="T73" s="59">
        <f>SUM(P73:S73)</f>
        <v>550</v>
      </c>
      <c r="U73" s="436"/>
      <c r="V73" s="549"/>
      <c r="AA73" s="31"/>
      <c r="AB73" s="31"/>
      <c r="AC73" s="31"/>
      <c r="AD73" s="31"/>
      <c r="AE73" s="31"/>
      <c r="AF73" s="31"/>
      <c r="AG73" s="31"/>
      <c r="AH73" s="31"/>
      <c r="AI73" s="31"/>
      <c r="AJ73" s="31"/>
      <c r="AK73" s="31"/>
      <c r="AL73" s="31"/>
      <c r="AM73" s="31"/>
      <c r="AN73" s="31"/>
      <c r="AO73" s="31"/>
      <c r="AP73" s="31"/>
      <c r="AQ73" s="31"/>
      <c r="AR73" s="31"/>
      <c r="AS73" s="31"/>
      <c r="AT73" s="31"/>
      <c r="AU73" s="31"/>
      <c r="AV73" s="31"/>
      <c r="AW73" s="31"/>
      <c r="AX73" s="31"/>
      <c r="AY73" s="31"/>
      <c r="AZ73" s="31"/>
      <c r="BA73" s="31"/>
      <c r="BB73" s="31"/>
      <c r="BC73" s="31"/>
      <c r="BD73" s="31"/>
      <c r="BH73" s="31"/>
      <c r="BI73" s="31"/>
      <c r="BJ73" s="31"/>
      <c r="BK73" s="31"/>
      <c r="BL73" s="31"/>
      <c r="BM73" s="31"/>
      <c r="BN73" s="31"/>
      <c r="BO73" s="31"/>
      <c r="BP73" s="31"/>
      <c r="BQ73" s="31"/>
      <c r="BR73" s="31"/>
      <c r="BS73" s="31"/>
      <c r="BT73" s="31"/>
      <c r="BU73" s="31"/>
      <c r="BV73" s="31"/>
      <c r="BW73" s="31"/>
      <c r="BX73" s="31"/>
      <c r="BY73" s="31"/>
      <c r="BZ73" s="31"/>
      <c r="CA73" s="31"/>
      <c r="CB73" s="31"/>
      <c r="CC73" s="31"/>
      <c r="CD73" s="31"/>
      <c r="CE73" s="31"/>
      <c r="CF73" s="31"/>
      <c r="CG73" s="31"/>
      <c r="CH73" s="31"/>
      <c r="CI73" s="31"/>
      <c r="CJ73" s="31"/>
      <c r="CK73" s="31"/>
      <c r="CL73" s="31"/>
      <c r="CM73" s="31"/>
    </row>
    <row r="74" spans="1:91" s="40" customFormat="1" ht="27.75" customHeight="1" x14ac:dyDescent="0.2">
      <c r="A74" s="571"/>
      <c r="B74" s="480"/>
      <c r="C74" s="571"/>
      <c r="D74" s="473"/>
      <c r="E74" s="414"/>
      <c r="F74" s="134" t="s">
        <v>14</v>
      </c>
      <c r="G74" s="423"/>
      <c r="H74" s="423"/>
      <c r="I74" s="551"/>
      <c r="J74" s="536"/>
      <c r="K74" s="536"/>
      <c r="L74" s="552"/>
      <c r="M74" s="552"/>
      <c r="N74" s="552"/>
      <c r="O74" s="552"/>
      <c r="P74" s="62">
        <f>450/4</f>
        <v>112.5</v>
      </c>
      <c r="Q74" s="62">
        <v>112.5</v>
      </c>
      <c r="R74" s="62">
        <v>112.5</v>
      </c>
      <c r="S74" s="62">
        <v>112.5</v>
      </c>
      <c r="T74" s="59">
        <v>450</v>
      </c>
      <c r="U74" s="436"/>
      <c r="V74" s="549"/>
      <c r="AA74" s="31"/>
      <c r="AB74" s="31"/>
      <c r="AC74" s="31"/>
      <c r="AD74" s="31"/>
      <c r="AE74" s="31"/>
      <c r="AF74" s="31"/>
      <c r="AG74" s="31"/>
      <c r="AH74" s="31"/>
      <c r="AI74" s="31"/>
      <c r="AJ74" s="31"/>
      <c r="AK74" s="31"/>
      <c r="AL74" s="31"/>
      <c r="AM74" s="31"/>
      <c r="AN74" s="31"/>
      <c r="AO74" s="31"/>
      <c r="AP74" s="31"/>
      <c r="AQ74" s="31"/>
      <c r="AR74" s="31"/>
      <c r="AS74" s="31"/>
      <c r="AT74" s="31"/>
      <c r="AU74" s="31"/>
      <c r="AV74" s="31"/>
      <c r="AW74" s="31"/>
      <c r="AX74" s="31"/>
      <c r="AY74" s="31"/>
      <c r="AZ74" s="31"/>
      <c r="BA74" s="31"/>
      <c r="BB74" s="31"/>
      <c r="BC74" s="31"/>
      <c r="BD74" s="31"/>
      <c r="BH74" s="31"/>
      <c r="BI74" s="31"/>
      <c r="BJ74" s="31"/>
      <c r="BK74" s="31"/>
      <c r="BL74" s="31"/>
      <c r="BM74" s="31"/>
      <c r="BN74" s="31"/>
      <c r="BO74" s="31"/>
      <c r="BP74" s="31"/>
      <c r="BQ74" s="31"/>
      <c r="BR74" s="31"/>
      <c r="BS74" s="31"/>
      <c r="BT74" s="31"/>
      <c r="BU74" s="31"/>
      <c r="BV74" s="31"/>
      <c r="BW74" s="31"/>
      <c r="BX74" s="31"/>
      <c r="BY74" s="31"/>
      <c r="BZ74" s="31"/>
      <c r="CA74" s="31"/>
      <c r="CB74" s="31"/>
      <c r="CC74" s="31"/>
      <c r="CD74" s="31"/>
      <c r="CE74" s="31"/>
      <c r="CF74" s="31"/>
      <c r="CG74" s="31"/>
      <c r="CH74" s="31"/>
      <c r="CI74" s="31"/>
      <c r="CJ74" s="31"/>
      <c r="CK74" s="31"/>
      <c r="CL74" s="31"/>
      <c r="CM74" s="31"/>
    </row>
    <row r="75" spans="1:91" s="40" customFormat="1" ht="23.25" customHeight="1" x14ac:dyDescent="0.2">
      <c r="A75" s="571"/>
      <c r="B75" s="480"/>
      <c r="C75" s="571"/>
      <c r="D75" s="473"/>
      <c r="E75" s="414"/>
      <c r="F75" s="134" t="s">
        <v>15</v>
      </c>
      <c r="G75" s="423"/>
      <c r="H75" s="423"/>
      <c r="I75" s="551"/>
      <c r="J75" s="536"/>
      <c r="K75" s="536"/>
      <c r="L75" s="552"/>
      <c r="M75" s="552"/>
      <c r="N75" s="552"/>
      <c r="O75" s="552"/>
      <c r="P75" s="200">
        <v>137.44499999999999</v>
      </c>
      <c r="Q75" s="200">
        <v>137.44499999999999</v>
      </c>
      <c r="R75" s="200">
        <v>137.44499999999999</v>
      </c>
      <c r="S75" s="200">
        <v>137.44499999999999</v>
      </c>
      <c r="T75" s="59">
        <v>550</v>
      </c>
      <c r="U75" s="436"/>
      <c r="V75" s="549"/>
      <c r="AA75" s="31"/>
      <c r="AB75" s="31"/>
      <c r="AC75" s="31"/>
      <c r="AD75" s="31"/>
      <c r="AE75" s="31"/>
      <c r="AF75" s="31"/>
      <c r="AG75" s="31"/>
      <c r="AH75" s="31"/>
      <c r="AI75" s="31"/>
      <c r="AJ75" s="31"/>
      <c r="AK75" s="31"/>
      <c r="AL75" s="31"/>
      <c r="AM75" s="31"/>
      <c r="AN75" s="31"/>
      <c r="AO75" s="31"/>
      <c r="AP75" s="31"/>
      <c r="AQ75" s="31"/>
      <c r="AR75" s="31"/>
      <c r="AS75" s="31"/>
      <c r="AT75" s="31"/>
      <c r="AU75" s="31"/>
      <c r="AV75" s="31"/>
      <c r="AW75" s="31"/>
      <c r="AX75" s="31"/>
      <c r="AY75" s="31"/>
      <c r="AZ75" s="31"/>
      <c r="BA75" s="31"/>
      <c r="BB75" s="31"/>
      <c r="BC75" s="31"/>
      <c r="BD75" s="31"/>
      <c r="BH75" s="31"/>
      <c r="BI75" s="31"/>
      <c r="BJ75" s="31"/>
      <c r="BK75" s="31"/>
      <c r="BL75" s="31"/>
      <c r="BM75" s="31"/>
      <c r="BN75" s="31"/>
      <c r="BO75" s="31"/>
      <c r="BP75" s="31"/>
      <c r="BQ75" s="31"/>
      <c r="BR75" s="31"/>
      <c r="BS75" s="31"/>
      <c r="BT75" s="31"/>
      <c r="BU75" s="31"/>
      <c r="BV75" s="31"/>
      <c r="BW75" s="31"/>
      <c r="BX75" s="31"/>
      <c r="BY75" s="31"/>
      <c r="BZ75" s="31"/>
      <c r="CA75" s="31"/>
      <c r="CB75" s="31"/>
      <c r="CC75" s="31"/>
      <c r="CD75" s="31"/>
      <c r="CE75" s="31"/>
      <c r="CF75" s="31"/>
      <c r="CG75" s="31"/>
      <c r="CH75" s="31"/>
      <c r="CI75" s="31"/>
      <c r="CJ75" s="31"/>
      <c r="CK75" s="31"/>
      <c r="CL75" s="31"/>
      <c r="CM75" s="31"/>
    </row>
    <row r="76" spans="1:91" s="40" customFormat="1" ht="26.25" customHeight="1" x14ac:dyDescent="0.2">
      <c r="A76" s="571"/>
      <c r="B76" s="480"/>
      <c r="C76" s="571"/>
      <c r="D76" s="473"/>
      <c r="E76" s="414"/>
      <c r="F76" s="134" t="s">
        <v>53</v>
      </c>
      <c r="G76" s="423"/>
      <c r="H76" s="423"/>
      <c r="I76" s="551"/>
      <c r="J76" s="536"/>
      <c r="K76" s="536"/>
      <c r="L76" s="552"/>
      <c r="M76" s="552"/>
      <c r="N76" s="552"/>
      <c r="O76" s="552"/>
      <c r="P76" s="68">
        <v>192.22499999999999</v>
      </c>
      <c r="Q76" s="68">
        <v>192.22499999999999</v>
      </c>
      <c r="R76" s="68">
        <v>192.22499999999999</v>
      </c>
      <c r="S76" s="68">
        <v>192.22499999999999</v>
      </c>
      <c r="T76" s="59">
        <f>SUM(P76:S76)</f>
        <v>768.9</v>
      </c>
      <c r="U76" s="436"/>
      <c r="V76" s="549"/>
      <c r="AA76" s="31"/>
      <c r="AB76" s="31"/>
      <c r="AC76" s="31"/>
      <c r="AD76" s="31"/>
      <c r="AE76" s="31"/>
      <c r="AF76" s="31"/>
      <c r="AG76" s="31"/>
      <c r="AH76" s="31"/>
      <c r="AI76" s="31"/>
      <c r="AJ76" s="31"/>
      <c r="AK76" s="31"/>
      <c r="AL76" s="31"/>
      <c r="AM76" s="31"/>
      <c r="AN76" s="31"/>
      <c r="AO76" s="31"/>
      <c r="AP76" s="31"/>
      <c r="AQ76" s="31"/>
      <c r="AR76" s="31"/>
      <c r="AS76" s="31"/>
      <c r="AT76" s="31"/>
      <c r="AU76" s="31"/>
      <c r="AV76" s="31"/>
      <c r="AW76" s="31"/>
      <c r="AX76" s="31"/>
      <c r="AY76" s="31"/>
      <c r="AZ76" s="31"/>
      <c r="BA76" s="31"/>
      <c r="BB76" s="31"/>
      <c r="BC76" s="31"/>
      <c r="BD76" s="31"/>
      <c r="BH76" s="31"/>
      <c r="BI76" s="31"/>
      <c r="BJ76" s="31"/>
      <c r="BK76" s="31"/>
      <c r="BL76" s="31"/>
      <c r="BM76" s="31"/>
      <c r="BN76" s="31"/>
      <c r="BO76" s="31"/>
      <c r="BP76" s="31"/>
      <c r="BQ76" s="31"/>
      <c r="BR76" s="31"/>
      <c r="BS76" s="31"/>
      <c r="BT76" s="31"/>
      <c r="BU76" s="31"/>
      <c r="BV76" s="31"/>
      <c r="BW76" s="31"/>
      <c r="BX76" s="31"/>
      <c r="BY76" s="31"/>
      <c r="BZ76" s="31"/>
      <c r="CA76" s="31"/>
      <c r="CB76" s="31"/>
      <c r="CC76" s="31"/>
      <c r="CD76" s="31"/>
      <c r="CE76" s="31"/>
      <c r="CF76" s="31"/>
      <c r="CG76" s="31"/>
      <c r="CH76" s="31"/>
      <c r="CI76" s="31"/>
      <c r="CJ76" s="31"/>
      <c r="CK76" s="31"/>
      <c r="CL76" s="31"/>
      <c r="CM76" s="31"/>
    </row>
    <row r="77" spans="1:91" s="40" customFormat="1" ht="42" customHeight="1" x14ac:dyDescent="0.2">
      <c r="A77" s="571"/>
      <c r="B77" s="480"/>
      <c r="C77" s="571"/>
      <c r="D77" s="473"/>
      <c r="E77" s="414"/>
      <c r="F77" s="69" t="s">
        <v>56</v>
      </c>
      <c r="G77" s="423"/>
      <c r="H77" s="423"/>
      <c r="I77" s="550" t="s">
        <v>88</v>
      </c>
      <c r="J77" s="536">
        <v>44197</v>
      </c>
      <c r="K77" s="536">
        <v>44561</v>
      </c>
      <c r="L77" s="552">
        <v>0.25</v>
      </c>
      <c r="M77" s="552">
        <v>0.25</v>
      </c>
      <c r="N77" s="552">
        <v>0.25</v>
      </c>
      <c r="O77" s="552">
        <v>0.25</v>
      </c>
      <c r="P77" s="62">
        <v>1950</v>
      </c>
      <c r="Q77" s="62">
        <v>1950</v>
      </c>
      <c r="R77" s="62">
        <v>1950</v>
      </c>
      <c r="S77" s="62">
        <v>1950</v>
      </c>
      <c r="T77" s="59">
        <f>SUM(P77:S77)</f>
        <v>7800</v>
      </c>
      <c r="U77" s="436" t="s">
        <v>43</v>
      </c>
      <c r="V77" s="176" t="s">
        <v>35</v>
      </c>
      <c r="W77" s="171">
        <f>SUM(T77:T81)</f>
        <v>10459</v>
      </c>
      <c r="AA77" s="31"/>
      <c r="AB77" s="31"/>
      <c r="AC77" s="31"/>
      <c r="AD77" s="31"/>
      <c r="AE77" s="31"/>
      <c r="AF77" s="31"/>
      <c r="AG77" s="31"/>
      <c r="AH77" s="31"/>
      <c r="AI77" s="31"/>
      <c r="AJ77" s="31"/>
      <c r="AK77" s="31"/>
      <c r="AL77" s="31"/>
      <c r="AM77" s="31"/>
      <c r="AN77" s="31"/>
      <c r="AO77" s="31"/>
      <c r="AP77" s="31"/>
      <c r="AQ77" s="31"/>
      <c r="AR77" s="31"/>
      <c r="AS77" s="31"/>
      <c r="AT77" s="31"/>
      <c r="AU77" s="31"/>
      <c r="AV77" s="31"/>
      <c r="AW77" s="31"/>
      <c r="AX77" s="31"/>
      <c r="AY77" s="31"/>
      <c r="AZ77" s="31"/>
      <c r="BA77" s="31"/>
      <c r="BB77" s="31"/>
      <c r="BC77" s="31"/>
      <c r="BD77" s="31"/>
      <c r="BH77" s="31"/>
      <c r="BI77" s="31"/>
      <c r="BJ77" s="31"/>
      <c r="BK77" s="31"/>
      <c r="BL77" s="31"/>
      <c r="BM77" s="31"/>
      <c r="BN77" s="31"/>
      <c r="BO77" s="31"/>
      <c r="BP77" s="31"/>
      <c r="BQ77" s="31"/>
      <c r="BR77" s="31"/>
      <c r="BS77" s="31"/>
      <c r="BT77" s="31"/>
      <c r="BU77" s="31"/>
      <c r="BV77" s="31"/>
      <c r="BW77" s="31"/>
      <c r="BX77" s="31"/>
      <c r="BY77" s="31"/>
      <c r="BZ77" s="31"/>
      <c r="CA77" s="31"/>
      <c r="CB77" s="31"/>
      <c r="CC77" s="31"/>
      <c r="CD77" s="31"/>
      <c r="CE77" s="31"/>
      <c r="CF77" s="31"/>
      <c r="CG77" s="31"/>
      <c r="CH77" s="31"/>
      <c r="CI77" s="31"/>
      <c r="CJ77" s="31"/>
      <c r="CK77" s="31"/>
      <c r="CL77" s="31"/>
      <c r="CM77" s="31"/>
    </row>
    <row r="78" spans="1:91" s="40" customFormat="1" ht="28.5" customHeight="1" x14ac:dyDescent="0.2">
      <c r="A78" s="571"/>
      <c r="B78" s="480"/>
      <c r="C78" s="571"/>
      <c r="D78" s="473"/>
      <c r="E78" s="414"/>
      <c r="F78" s="136" t="s">
        <v>13</v>
      </c>
      <c r="G78" s="423"/>
      <c r="H78" s="423"/>
      <c r="I78" s="551"/>
      <c r="J78" s="536"/>
      <c r="K78" s="536"/>
      <c r="L78" s="552"/>
      <c r="M78" s="552"/>
      <c r="N78" s="552"/>
      <c r="O78" s="552"/>
      <c r="P78" s="62">
        <f>650/4</f>
        <v>162.5</v>
      </c>
      <c r="Q78" s="62">
        <v>162.5</v>
      </c>
      <c r="R78" s="62">
        <v>162.5</v>
      </c>
      <c r="S78" s="62">
        <v>162.5</v>
      </c>
      <c r="T78" s="59">
        <v>650</v>
      </c>
      <c r="U78" s="436"/>
      <c r="V78" s="176" t="s">
        <v>35</v>
      </c>
      <c r="AA78" s="31"/>
      <c r="AB78" s="31"/>
      <c r="AC78" s="31"/>
      <c r="AD78" s="31"/>
      <c r="AE78" s="31"/>
      <c r="AF78" s="31"/>
      <c r="AG78" s="31"/>
      <c r="AH78" s="31"/>
      <c r="AI78" s="31"/>
      <c r="AJ78" s="31"/>
      <c r="AK78" s="31"/>
      <c r="AL78" s="31"/>
      <c r="AM78" s="31"/>
      <c r="AN78" s="31"/>
      <c r="AO78" s="31"/>
      <c r="AP78" s="31"/>
      <c r="AQ78" s="31"/>
      <c r="AR78" s="31"/>
      <c r="AS78" s="31"/>
      <c r="AT78" s="31"/>
      <c r="AU78" s="31"/>
      <c r="AV78" s="31"/>
      <c r="AW78" s="31"/>
      <c r="AX78" s="31"/>
      <c r="AY78" s="31"/>
      <c r="AZ78" s="31"/>
      <c r="BA78" s="31"/>
      <c r="BB78" s="31"/>
      <c r="BC78" s="31"/>
      <c r="BD78" s="31"/>
      <c r="BH78" s="31"/>
      <c r="BI78" s="31"/>
      <c r="BJ78" s="31"/>
      <c r="BK78" s="31"/>
      <c r="BL78" s="31"/>
      <c r="BM78" s="31"/>
      <c r="BN78" s="31"/>
      <c r="BO78" s="31"/>
      <c r="BP78" s="31"/>
      <c r="BQ78" s="31"/>
      <c r="BR78" s="31"/>
      <c r="BS78" s="31"/>
      <c r="BT78" s="31"/>
      <c r="BU78" s="31"/>
      <c r="BV78" s="31"/>
      <c r="BW78" s="31"/>
      <c r="BX78" s="31"/>
      <c r="BY78" s="31"/>
      <c r="BZ78" s="31"/>
      <c r="CA78" s="31"/>
      <c r="CB78" s="31"/>
      <c r="CC78" s="31"/>
      <c r="CD78" s="31"/>
      <c r="CE78" s="31"/>
      <c r="CF78" s="31"/>
      <c r="CG78" s="31"/>
      <c r="CH78" s="31"/>
      <c r="CI78" s="31"/>
      <c r="CJ78" s="31"/>
      <c r="CK78" s="31"/>
      <c r="CL78" s="31"/>
      <c r="CM78" s="31"/>
    </row>
    <row r="79" spans="1:91" s="40" customFormat="1" ht="39.950000000000003" customHeight="1" x14ac:dyDescent="0.2">
      <c r="A79" s="571"/>
      <c r="B79" s="480"/>
      <c r="C79" s="571"/>
      <c r="D79" s="473"/>
      <c r="E79" s="414"/>
      <c r="F79" s="136" t="s">
        <v>14</v>
      </c>
      <c r="G79" s="423"/>
      <c r="H79" s="423"/>
      <c r="I79" s="551"/>
      <c r="J79" s="536"/>
      <c r="K79" s="536"/>
      <c r="L79" s="552"/>
      <c r="M79" s="552"/>
      <c r="N79" s="552"/>
      <c r="O79" s="552"/>
      <c r="P79" s="62">
        <f>450/4</f>
        <v>112.5</v>
      </c>
      <c r="Q79" s="62">
        <v>112.5</v>
      </c>
      <c r="R79" s="62">
        <v>112.5</v>
      </c>
      <c r="S79" s="62">
        <v>112.5</v>
      </c>
      <c r="T79" s="59">
        <v>450</v>
      </c>
      <c r="U79" s="436"/>
      <c r="V79" s="176" t="s">
        <v>35</v>
      </c>
      <c r="AA79" s="31"/>
      <c r="AB79" s="31"/>
      <c r="AC79" s="31"/>
      <c r="AD79" s="31"/>
      <c r="AE79" s="31"/>
      <c r="AF79" s="31"/>
      <c r="AG79" s="31"/>
      <c r="AH79" s="31"/>
      <c r="AI79" s="31"/>
      <c r="AJ79" s="31"/>
      <c r="AK79" s="31"/>
      <c r="AL79" s="31"/>
      <c r="AM79" s="31"/>
      <c r="AN79" s="31"/>
      <c r="AO79" s="31"/>
      <c r="AP79" s="31"/>
      <c r="AQ79" s="31"/>
      <c r="AR79" s="31"/>
      <c r="AS79" s="31"/>
      <c r="AT79" s="31"/>
      <c r="AU79" s="31"/>
      <c r="AV79" s="31"/>
      <c r="AW79" s="31"/>
      <c r="AX79" s="31"/>
      <c r="AY79" s="31"/>
      <c r="AZ79" s="31"/>
      <c r="BA79" s="31"/>
      <c r="BB79" s="31"/>
      <c r="BC79" s="31"/>
      <c r="BD79" s="31"/>
      <c r="BH79" s="31"/>
      <c r="BI79" s="31"/>
      <c r="BJ79" s="31"/>
      <c r="BK79" s="31"/>
      <c r="BL79" s="31"/>
      <c r="BM79" s="31"/>
      <c r="BN79" s="31"/>
      <c r="BO79" s="31"/>
      <c r="BP79" s="31"/>
      <c r="BQ79" s="31"/>
      <c r="BR79" s="31"/>
      <c r="BS79" s="31"/>
      <c r="BT79" s="31"/>
      <c r="BU79" s="31"/>
      <c r="BV79" s="31"/>
      <c r="BW79" s="31"/>
      <c r="BX79" s="31"/>
      <c r="BY79" s="31"/>
      <c r="BZ79" s="31"/>
      <c r="CA79" s="31"/>
      <c r="CB79" s="31"/>
      <c r="CC79" s="31"/>
      <c r="CD79" s="31"/>
      <c r="CE79" s="31"/>
      <c r="CF79" s="31"/>
      <c r="CG79" s="31"/>
      <c r="CH79" s="31"/>
      <c r="CI79" s="31"/>
      <c r="CJ79" s="31"/>
      <c r="CK79" s="31"/>
      <c r="CL79" s="31"/>
      <c r="CM79" s="31"/>
    </row>
    <row r="80" spans="1:91" s="40" customFormat="1" ht="39.950000000000003" customHeight="1" x14ac:dyDescent="0.2">
      <c r="A80" s="571"/>
      <c r="B80" s="480"/>
      <c r="C80" s="571"/>
      <c r="D80" s="473"/>
      <c r="E80" s="414"/>
      <c r="F80" s="136" t="s">
        <v>15</v>
      </c>
      <c r="G80" s="423"/>
      <c r="H80" s="423"/>
      <c r="I80" s="551"/>
      <c r="J80" s="536"/>
      <c r="K80" s="536"/>
      <c r="L80" s="552"/>
      <c r="M80" s="552"/>
      <c r="N80" s="552"/>
      <c r="O80" s="552"/>
      <c r="P80" s="201">
        <v>162.435</v>
      </c>
      <c r="Q80" s="201">
        <v>162.435</v>
      </c>
      <c r="R80" s="201">
        <v>162.435</v>
      </c>
      <c r="S80" s="201">
        <v>162.435</v>
      </c>
      <c r="T80" s="59">
        <v>650</v>
      </c>
      <c r="U80" s="436"/>
      <c r="V80" s="176" t="s">
        <v>35</v>
      </c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31"/>
      <c r="AM80" s="31"/>
      <c r="AN80" s="31"/>
      <c r="AO80" s="31"/>
      <c r="AP80" s="31"/>
      <c r="AQ80" s="31"/>
      <c r="AR80" s="31"/>
      <c r="AS80" s="31"/>
      <c r="AT80" s="31"/>
      <c r="AU80" s="31"/>
      <c r="AV80" s="31"/>
      <c r="AW80" s="31"/>
      <c r="AX80" s="31"/>
      <c r="AY80" s="31"/>
      <c r="AZ80" s="31"/>
      <c r="BA80" s="31"/>
      <c r="BB80" s="31"/>
      <c r="BC80" s="31"/>
      <c r="BD80" s="31"/>
      <c r="BH80" s="31"/>
      <c r="BI80" s="31"/>
      <c r="BJ80" s="31"/>
      <c r="BK80" s="31"/>
      <c r="BL80" s="31"/>
      <c r="BM80" s="31"/>
      <c r="BN80" s="31"/>
      <c r="BO80" s="31"/>
      <c r="BP80" s="31"/>
      <c r="BQ80" s="31"/>
      <c r="BR80" s="31"/>
      <c r="BS80" s="31"/>
      <c r="BT80" s="31"/>
      <c r="BU80" s="31"/>
      <c r="BV80" s="31"/>
      <c r="BW80" s="31"/>
      <c r="BX80" s="31"/>
      <c r="BY80" s="31"/>
      <c r="BZ80" s="31"/>
      <c r="CA80" s="31"/>
      <c r="CB80" s="31"/>
      <c r="CC80" s="31"/>
      <c r="CD80" s="31"/>
      <c r="CE80" s="31"/>
      <c r="CF80" s="31"/>
      <c r="CG80" s="31"/>
      <c r="CH80" s="31"/>
      <c r="CI80" s="31"/>
      <c r="CJ80" s="31"/>
      <c r="CK80" s="31"/>
      <c r="CL80" s="31"/>
      <c r="CM80" s="31"/>
    </row>
    <row r="81" spans="1:91" s="40" customFormat="1" ht="24" customHeight="1" x14ac:dyDescent="0.2">
      <c r="A81" s="571"/>
      <c r="B81" s="480"/>
      <c r="C81" s="571"/>
      <c r="D81" s="473"/>
      <c r="E81" s="414"/>
      <c r="F81" s="136" t="s">
        <v>53</v>
      </c>
      <c r="G81" s="423"/>
      <c r="H81" s="423"/>
      <c r="I81" s="551"/>
      <c r="J81" s="536"/>
      <c r="K81" s="536"/>
      <c r="L81" s="552"/>
      <c r="M81" s="552"/>
      <c r="N81" s="552"/>
      <c r="O81" s="552"/>
      <c r="P81" s="201">
        <v>227.17500000000001</v>
      </c>
      <c r="Q81" s="201">
        <v>227.17500000000001</v>
      </c>
      <c r="R81" s="201">
        <v>227.17500000000001</v>
      </c>
      <c r="S81" s="201">
        <v>227.17500000000001</v>
      </c>
      <c r="T81" s="59">
        <v>909</v>
      </c>
      <c r="U81" s="436"/>
      <c r="V81" s="176" t="s">
        <v>35</v>
      </c>
      <c r="AA81" s="31"/>
      <c r="AB81" s="31"/>
      <c r="AC81" s="31"/>
      <c r="AD81" s="31"/>
      <c r="AE81" s="31"/>
      <c r="AF81" s="31"/>
      <c r="AG81" s="31"/>
      <c r="AH81" s="31"/>
      <c r="AI81" s="31"/>
      <c r="AJ81" s="31"/>
      <c r="AK81" s="31"/>
      <c r="AL81" s="31"/>
      <c r="AM81" s="31"/>
      <c r="AN81" s="31"/>
      <c r="AO81" s="31"/>
      <c r="AP81" s="31"/>
      <c r="AQ81" s="31"/>
      <c r="AR81" s="31"/>
      <c r="AS81" s="31"/>
      <c r="AT81" s="31"/>
      <c r="AU81" s="31"/>
      <c r="AV81" s="31"/>
      <c r="AW81" s="31"/>
      <c r="AX81" s="31"/>
      <c r="AY81" s="31"/>
      <c r="AZ81" s="31"/>
      <c r="BA81" s="31"/>
      <c r="BB81" s="31"/>
      <c r="BC81" s="31"/>
      <c r="BD81" s="31"/>
      <c r="BH81" s="31"/>
      <c r="BI81" s="31"/>
      <c r="BJ81" s="31"/>
      <c r="BK81" s="31"/>
      <c r="BL81" s="31"/>
      <c r="BM81" s="31"/>
      <c r="BN81" s="31"/>
      <c r="BO81" s="31"/>
      <c r="BP81" s="31"/>
      <c r="BQ81" s="31"/>
      <c r="BR81" s="31"/>
      <c r="BS81" s="31"/>
      <c r="BT81" s="31"/>
      <c r="BU81" s="31"/>
      <c r="BV81" s="31"/>
      <c r="BW81" s="31"/>
      <c r="BX81" s="31"/>
      <c r="BY81" s="31"/>
      <c r="BZ81" s="31"/>
      <c r="CA81" s="31"/>
      <c r="CB81" s="31"/>
      <c r="CC81" s="31"/>
      <c r="CD81" s="31"/>
      <c r="CE81" s="31"/>
      <c r="CF81" s="31"/>
      <c r="CG81" s="31"/>
      <c r="CH81" s="31"/>
      <c r="CI81" s="31"/>
      <c r="CJ81" s="31"/>
      <c r="CK81" s="31"/>
      <c r="CL81" s="31"/>
      <c r="CM81" s="31"/>
    </row>
    <row r="82" spans="1:91" s="40" customFormat="1" ht="29.25" customHeight="1" x14ac:dyDescent="0.2">
      <c r="A82" s="571"/>
      <c r="B82" s="480"/>
      <c r="C82" s="571"/>
      <c r="D82" s="473"/>
      <c r="E82" s="414"/>
      <c r="F82" s="124" t="s">
        <v>57</v>
      </c>
      <c r="G82" s="423"/>
      <c r="H82" s="423"/>
      <c r="I82" s="28" t="s">
        <v>94</v>
      </c>
      <c r="J82" s="10">
        <v>44197</v>
      </c>
      <c r="K82" s="10">
        <v>44561</v>
      </c>
      <c r="L82" s="70">
        <v>0.25</v>
      </c>
      <c r="M82" s="70">
        <v>0.25</v>
      </c>
      <c r="N82" s="70">
        <v>0.25</v>
      </c>
      <c r="O82" s="70">
        <v>0.25</v>
      </c>
      <c r="P82" s="57">
        <v>1375</v>
      </c>
      <c r="Q82" s="57">
        <v>1375</v>
      </c>
      <c r="R82" s="57">
        <v>1375</v>
      </c>
      <c r="S82" s="57">
        <v>1375</v>
      </c>
      <c r="T82" s="59">
        <v>5500</v>
      </c>
      <c r="U82" s="28" t="s">
        <v>109</v>
      </c>
      <c r="V82" s="176" t="s">
        <v>35</v>
      </c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31"/>
      <c r="AO82" s="31"/>
      <c r="AP82" s="31"/>
      <c r="AQ82" s="31"/>
      <c r="AR82" s="31"/>
      <c r="AS82" s="31"/>
      <c r="AT82" s="31"/>
      <c r="AU82" s="31"/>
      <c r="AV82" s="31"/>
      <c r="AW82" s="31"/>
      <c r="AX82" s="31"/>
      <c r="AY82" s="31"/>
      <c r="AZ82" s="31"/>
      <c r="BA82" s="31"/>
      <c r="BB82" s="31"/>
      <c r="BC82" s="31"/>
      <c r="BD82" s="31"/>
      <c r="BH82" s="31"/>
      <c r="BI82" s="31"/>
      <c r="BJ82" s="31"/>
      <c r="BK82" s="31"/>
      <c r="BL82" s="31"/>
      <c r="BM82" s="31"/>
      <c r="BN82" s="31"/>
      <c r="BO82" s="31"/>
      <c r="BP82" s="31"/>
      <c r="BQ82" s="31"/>
      <c r="BR82" s="31"/>
      <c r="BS82" s="31"/>
      <c r="BT82" s="31"/>
      <c r="BU82" s="31"/>
      <c r="BV82" s="31"/>
      <c r="BW82" s="31"/>
      <c r="BX82" s="31"/>
      <c r="BY82" s="31"/>
      <c r="BZ82" s="31"/>
      <c r="CA82" s="31"/>
      <c r="CB82" s="31"/>
      <c r="CC82" s="31"/>
      <c r="CD82" s="31"/>
      <c r="CE82" s="31"/>
      <c r="CF82" s="31"/>
      <c r="CG82" s="31"/>
      <c r="CH82" s="31"/>
      <c r="CI82" s="31"/>
      <c r="CJ82" s="31"/>
      <c r="CK82" s="31"/>
      <c r="CL82" s="31"/>
      <c r="CM82" s="31"/>
    </row>
    <row r="83" spans="1:91" s="40" customFormat="1" ht="31.15" customHeight="1" x14ac:dyDescent="0.2">
      <c r="A83" s="571"/>
      <c r="B83" s="480"/>
      <c r="C83" s="571"/>
      <c r="D83" s="473"/>
      <c r="E83" s="414"/>
      <c r="F83" s="124" t="s">
        <v>58</v>
      </c>
      <c r="G83" s="423"/>
      <c r="H83" s="423"/>
      <c r="I83" s="28" t="s">
        <v>95</v>
      </c>
      <c r="J83" s="10">
        <v>44197</v>
      </c>
      <c r="K83" s="10">
        <v>44561</v>
      </c>
      <c r="L83" s="70">
        <v>0.25</v>
      </c>
      <c r="M83" s="70">
        <v>0.25</v>
      </c>
      <c r="N83" s="70">
        <v>0.25</v>
      </c>
      <c r="O83" s="70">
        <v>0.25</v>
      </c>
      <c r="P83" s="57">
        <f>6075/4</f>
        <v>1518.75</v>
      </c>
      <c r="Q83" s="57">
        <v>1518.75</v>
      </c>
      <c r="R83" s="57">
        <v>1518.75</v>
      </c>
      <c r="S83" s="57">
        <v>1518.75</v>
      </c>
      <c r="T83" s="59">
        <v>6075</v>
      </c>
      <c r="U83" s="28" t="s">
        <v>150</v>
      </c>
      <c r="V83" s="176" t="s">
        <v>35</v>
      </c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31"/>
      <c r="AP83" s="31"/>
      <c r="AQ83" s="31"/>
      <c r="AR83" s="31"/>
      <c r="AS83" s="31"/>
      <c r="AT83" s="31"/>
      <c r="AU83" s="31"/>
      <c r="AV83" s="31"/>
      <c r="AW83" s="31"/>
      <c r="AX83" s="31"/>
      <c r="AY83" s="31"/>
      <c r="AZ83" s="31"/>
      <c r="BA83" s="31"/>
      <c r="BB83" s="31"/>
      <c r="BC83" s="31"/>
      <c r="BD83" s="31"/>
      <c r="BH83" s="31"/>
      <c r="BI83" s="31"/>
      <c r="BJ83" s="31"/>
      <c r="BK83" s="31"/>
      <c r="BL83" s="31"/>
      <c r="BM83" s="31"/>
      <c r="BN83" s="31"/>
      <c r="BO83" s="31"/>
      <c r="BP83" s="31"/>
      <c r="BQ83" s="31"/>
      <c r="BR83" s="31"/>
      <c r="BS83" s="31"/>
      <c r="BT83" s="31"/>
      <c r="BU83" s="31"/>
      <c r="BV83" s="31"/>
      <c r="BW83" s="31"/>
      <c r="BX83" s="31"/>
      <c r="BY83" s="31"/>
      <c r="BZ83" s="31"/>
      <c r="CA83" s="31"/>
      <c r="CB83" s="31"/>
      <c r="CC83" s="31"/>
      <c r="CD83" s="31"/>
      <c r="CE83" s="31"/>
      <c r="CF83" s="31"/>
      <c r="CG83" s="31"/>
      <c r="CH83" s="31"/>
      <c r="CI83" s="31"/>
      <c r="CJ83" s="31"/>
      <c r="CK83" s="31"/>
      <c r="CL83" s="31"/>
      <c r="CM83" s="31"/>
    </row>
    <row r="84" spans="1:91" s="40" customFormat="1" ht="33" customHeight="1" x14ac:dyDescent="0.2">
      <c r="A84" s="571"/>
      <c r="B84" s="480"/>
      <c r="C84" s="571"/>
      <c r="D84" s="473"/>
      <c r="E84" s="414"/>
      <c r="F84" s="124" t="s">
        <v>59</v>
      </c>
      <c r="G84" s="423"/>
      <c r="H84" s="423"/>
      <c r="I84" s="28" t="s">
        <v>96</v>
      </c>
      <c r="J84" s="10">
        <v>44197</v>
      </c>
      <c r="K84" s="10">
        <v>44561</v>
      </c>
      <c r="L84" s="70">
        <v>0.25</v>
      </c>
      <c r="M84" s="70">
        <v>0.25</v>
      </c>
      <c r="N84" s="70">
        <v>0.25</v>
      </c>
      <c r="O84" s="70">
        <v>0.25</v>
      </c>
      <c r="P84" s="57">
        <v>750</v>
      </c>
      <c r="Q84" s="57">
        <v>750</v>
      </c>
      <c r="R84" s="57">
        <v>750</v>
      </c>
      <c r="S84" s="57">
        <v>750</v>
      </c>
      <c r="T84" s="59">
        <f>S84+R84+Q84+P84</f>
        <v>3000</v>
      </c>
      <c r="U84" s="28" t="s">
        <v>150</v>
      </c>
      <c r="V84" s="176" t="s">
        <v>35</v>
      </c>
      <c r="AA84" s="31"/>
      <c r="AB84" s="31"/>
      <c r="AC84" s="31"/>
      <c r="AD84" s="31"/>
      <c r="AE84" s="31"/>
      <c r="AF84" s="31"/>
      <c r="AG84" s="31"/>
      <c r="AH84" s="31"/>
      <c r="AI84" s="31"/>
      <c r="AJ84" s="31"/>
      <c r="AK84" s="31"/>
      <c r="AL84" s="31"/>
      <c r="AM84" s="31"/>
      <c r="AN84" s="31"/>
      <c r="AO84" s="31"/>
      <c r="AP84" s="31"/>
      <c r="AQ84" s="31"/>
      <c r="AR84" s="31"/>
      <c r="AS84" s="31"/>
      <c r="AT84" s="31"/>
      <c r="AU84" s="31"/>
      <c r="AV84" s="31"/>
      <c r="AW84" s="31"/>
      <c r="AX84" s="31"/>
      <c r="AY84" s="31"/>
      <c r="AZ84" s="31"/>
      <c r="BA84" s="31"/>
      <c r="BB84" s="31"/>
      <c r="BC84" s="31"/>
      <c r="BD84" s="31"/>
      <c r="BH84" s="31"/>
      <c r="BI84" s="31"/>
      <c r="BJ84" s="31"/>
      <c r="BK84" s="31"/>
      <c r="BL84" s="31"/>
      <c r="BM84" s="31"/>
      <c r="BN84" s="31"/>
      <c r="BO84" s="31"/>
      <c r="BP84" s="31"/>
      <c r="BQ84" s="31"/>
      <c r="BR84" s="31"/>
      <c r="BS84" s="31"/>
      <c r="BT84" s="31"/>
      <c r="BU84" s="31"/>
      <c r="BV84" s="31"/>
      <c r="BW84" s="31"/>
      <c r="BX84" s="31"/>
      <c r="BY84" s="31"/>
      <c r="BZ84" s="31"/>
      <c r="CA84" s="31"/>
      <c r="CB84" s="31"/>
      <c r="CC84" s="31"/>
      <c r="CD84" s="31"/>
      <c r="CE84" s="31"/>
      <c r="CF84" s="31"/>
      <c r="CG84" s="31"/>
      <c r="CH84" s="31"/>
      <c r="CI84" s="31"/>
      <c r="CJ84" s="31"/>
      <c r="CK84" s="31"/>
      <c r="CL84" s="31"/>
      <c r="CM84" s="31"/>
    </row>
    <row r="85" spans="1:91" s="40" customFormat="1" ht="32.25" customHeight="1" x14ac:dyDescent="0.2">
      <c r="A85" s="571"/>
      <c r="B85" s="480"/>
      <c r="C85" s="571"/>
      <c r="D85" s="473"/>
      <c r="E85" s="414"/>
      <c r="F85" s="124" t="s">
        <v>60</v>
      </c>
      <c r="G85" s="423"/>
      <c r="H85" s="423"/>
      <c r="I85" s="28" t="s">
        <v>97</v>
      </c>
      <c r="J85" s="10">
        <v>44197</v>
      </c>
      <c r="K85" s="10">
        <v>44561</v>
      </c>
      <c r="L85" s="70">
        <v>0.25</v>
      </c>
      <c r="M85" s="70">
        <v>0.25</v>
      </c>
      <c r="N85" s="70">
        <v>0.25</v>
      </c>
      <c r="O85" s="70">
        <v>0.25</v>
      </c>
      <c r="P85" s="71">
        <v>1669.097</v>
      </c>
      <c r="Q85" s="71">
        <v>1669.097</v>
      </c>
      <c r="R85" s="71">
        <v>1669.097</v>
      </c>
      <c r="S85" s="71">
        <v>1669.097</v>
      </c>
      <c r="T85" s="59">
        <v>6676.39</v>
      </c>
      <c r="U85" s="28" t="s">
        <v>150</v>
      </c>
      <c r="V85" s="176" t="s">
        <v>35</v>
      </c>
      <c r="AA85" s="31"/>
      <c r="AB85" s="31"/>
      <c r="AC85" s="31"/>
      <c r="AD85" s="31"/>
      <c r="AE85" s="31"/>
      <c r="AF85" s="31"/>
      <c r="AG85" s="31"/>
      <c r="AH85" s="31"/>
      <c r="AI85" s="31"/>
      <c r="AJ85" s="31"/>
      <c r="AK85" s="31"/>
      <c r="AL85" s="31"/>
      <c r="AM85" s="31"/>
      <c r="AN85" s="31"/>
      <c r="AO85" s="31"/>
      <c r="AP85" s="31"/>
      <c r="AQ85" s="31"/>
      <c r="AR85" s="31"/>
      <c r="AS85" s="31"/>
      <c r="AT85" s="31"/>
      <c r="AU85" s="31"/>
      <c r="AV85" s="31"/>
      <c r="AW85" s="31"/>
      <c r="AX85" s="31"/>
      <c r="AY85" s="31"/>
      <c r="AZ85" s="31"/>
      <c r="BA85" s="31"/>
      <c r="BB85" s="31"/>
      <c r="BC85" s="31"/>
      <c r="BD85" s="31"/>
      <c r="BH85" s="31"/>
      <c r="BI85" s="31"/>
      <c r="BJ85" s="31"/>
      <c r="BK85" s="31"/>
      <c r="BL85" s="31"/>
      <c r="BM85" s="31"/>
      <c r="BN85" s="31"/>
      <c r="BO85" s="31"/>
      <c r="BP85" s="31"/>
      <c r="BQ85" s="31"/>
      <c r="BR85" s="31"/>
      <c r="BS85" s="31"/>
      <c r="BT85" s="31"/>
      <c r="BU85" s="31"/>
      <c r="BV85" s="31"/>
      <c r="BW85" s="31"/>
      <c r="BX85" s="31"/>
      <c r="BY85" s="31"/>
      <c r="BZ85" s="31"/>
      <c r="CA85" s="31"/>
      <c r="CB85" s="31"/>
      <c r="CC85" s="31"/>
      <c r="CD85" s="31"/>
      <c r="CE85" s="31"/>
      <c r="CF85" s="31"/>
      <c r="CG85" s="31"/>
      <c r="CH85" s="31"/>
      <c r="CI85" s="31"/>
      <c r="CJ85" s="31"/>
      <c r="CK85" s="31"/>
      <c r="CL85" s="31"/>
      <c r="CM85" s="31"/>
    </row>
    <row r="86" spans="1:91" s="40" customFormat="1" ht="36.75" customHeight="1" x14ac:dyDescent="0.2">
      <c r="A86" s="571"/>
      <c r="B86" s="480"/>
      <c r="C86" s="571"/>
      <c r="D86" s="473"/>
      <c r="E86" s="414"/>
      <c r="F86" s="124" t="s">
        <v>61</v>
      </c>
      <c r="G86" s="423"/>
      <c r="H86" s="423"/>
      <c r="I86" s="28" t="s">
        <v>76</v>
      </c>
      <c r="J86" s="10">
        <v>44197</v>
      </c>
      <c r="K86" s="10">
        <v>44561</v>
      </c>
      <c r="L86" s="70">
        <v>0.25</v>
      </c>
      <c r="M86" s="70">
        <v>0.25</v>
      </c>
      <c r="N86" s="70">
        <v>0.25</v>
      </c>
      <c r="O86" s="70">
        <v>0.25</v>
      </c>
      <c r="P86" s="57">
        <v>0</v>
      </c>
      <c r="Q86" s="57">
        <f>T86/3</f>
        <v>1392.0900000000001</v>
      </c>
      <c r="R86" s="57">
        <v>1392.09</v>
      </c>
      <c r="S86" s="57">
        <v>1392.09</v>
      </c>
      <c r="T86" s="67">
        <v>4176.2700000000004</v>
      </c>
      <c r="U86" s="28" t="s">
        <v>43</v>
      </c>
      <c r="V86" s="176" t="s">
        <v>35</v>
      </c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31"/>
      <c r="AP86" s="31"/>
      <c r="AQ86" s="31"/>
      <c r="AR86" s="31"/>
      <c r="AS86" s="31"/>
      <c r="AT86" s="31"/>
      <c r="AU86" s="31"/>
      <c r="AV86" s="31"/>
      <c r="AW86" s="31"/>
      <c r="AX86" s="31"/>
      <c r="AY86" s="31"/>
      <c r="AZ86" s="31"/>
      <c r="BA86" s="31"/>
      <c r="BB86" s="31"/>
      <c r="BC86" s="31"/>
      <c r="BD86" s="31"/>
      <c r="BH86" s="31"/>
      <c r="BI86" s="31"/>
      <c r="BJ86" s="31"/>
      <c r="BK86" s="31"/>
      <c r="BL86" s="31"/>
      <c r="BM86" s="31"/>
      <c r="BN86" s="31"/>
      <c r="BO86" s="31"/>
      <c r="BP86" s="31"/>
      <c r="BQ86" s="31"/>
      <c r="BR86" s="31"/>
      <c r="BS86" s="31"/>
      <c r="BT86" s="31"/>
      <c r="BU86" s="31"/>
      <c r="BV86" s="31"/>
      <c r="BW86" s="31"/>
      <c r="BX86" s="31"/>
      <c r="BY86" s="31"/>
      <c r="BZ86" s="31"/>
      <c r="CA86" s="31"/>
      <c r="CB86" s="31"/>
      <c r="CC86" s="31"/>
      <c r="CD86" s="31"/>
      <c r="CE86" s="31"/>
      <c r="CF86" s="31"/>
      <c r="CG86" s="31"/>
      <c r="CH86" s="31"/>
      <c r="CI86" s="31"/>
      <c r="CJ86" s="31"/>
      <c r="CK86" s="31"/>
      <c r="CL86" s="31"/>
      <c r="CM86" s="31"/>
    </row>
    <row r="87" spans="1:91" s="40" customFormat="1" ht="39.950000000000003" customHeight="1" x14ac:dyDescent="0.2">
      <c r="A87" s="571"/>
      <c r="B87" s="480"/>
      <c r="C87" s="571"/>
      <c r="D87" s="473"/>
      <c r="E87" s="414"/>
      <c r="F87" s="124" t="s">
        <v>99</v>
      </c>
      <c r="G87" s="423"/>
      <c r="H87" s="423"/>
      <c r="I87" s="28" t="s">
        <v>100</v>
      </c>
      <c r="J87" s="10">
        <v>44197</v>
      </c>
      <c r="K87" s="10">
        <v>44561</v>
      </c>
      <c r="L87" s="70">
        <v>0.25</v>
      </c>
      <c r="M87" s="70">
        <v>0.25</v>
      </c>
      <c r="N87" s="70">
        <v>0.25</v>
      </c>
      <c r="O87" s="70">
        <v>0.25</v>
      </c>
      <c r="P87" s="57">
        <v>250</v>
      </c>
      <c r="Q87" s="57">
        <v>250</v>
      </c>
      <c r="R87" s="57">
        <v>250</v>
      </c>
      <c r="S87" s="57">
        <v>250</v>
      </c>
      <c r="T87" s="59">
        <f>P87+Q87+R87+S87</f>
        <v>1000</v>
      </c>
      <c r="U87" s="28" t="s">
        <v>43</v>
      </c>
      <c r="V87" s="176" t="s">
        <v>35</v>
      </c>
      <c r="AA87" s="31"/>
      <c r="AB87" s="31"/>
      <c r="AC87" s="31"/>
      <c r="AD87" s="31"/>
      <c r="AE87" s="31"/>
      <c r="AF87" s="31"/>
      <c r="AG87" s="31"/>
      <c r="AH87" s="31"/>
      <c r="AI87" s="31"/>
      <c r="AJ87" s="31"/>
      <c r="AK87" s="31"/>
      <c r="AL87" s="31"/>
      <c r="AM87" s="31"/>
      <c r="AN87" s="31"/>
      <c r="AO87" s="31"/>
      <c r="AP87" s="31"/>
      <c r="AQ87" s="31"/>
      <c r="AR87" s="31"/>
      <c r="AS87" s="31"/>
      <c r="AT87" s="31"/>
      <c r="AU87" s="31"/>
      <c r="AV87" s="31"/>
      <c r="AW87" s="31"/>
      <c r="AX87" s="31"/>
      <c r="AY87" s="31"/>
      <c r="AZ87" s="31"/>
      <c r="BA87" s="31"/>
      <c r="BB87" s="31"/>
      <c r="BC87" s="31"/>
      <c r="BD87" s="31"/>
      <c r="BH87" s="31"/>
      <c r="BI87" s="31"/>
      <c r="BJ87" s="31"/>
      <c r="BK87" s="31"/>
      <c r="BL87" s="31"/>
      <c r="BM87" s="31"/>
      <c r="BN87" s="31"/>
      <c r="BO87" s="31"/>
      <c r="BP87" s="31"/>
      <c r="BQ87" s="31"/>
      <c r="BR87" s="31"/>
      <c r="BS87" s="31"/>
      <c r="BT87" s="31"/>
      <c r="BU87" s="31"/>
      <c r="BV87" s="31"/>
      <c r="BW87" s="31"/>
      <c r="BX87" s="31"/>
      <c r="BY87" s="31"/>
      <c r="BZ87" s="31"/>
      <c r="CA87" s="31"/>
      <c r="CB87" s="31"/>
      <c r="CC87" s="31"/>
      <c r="CD87" s="31"/>
      <c r="CE87" s="31"/>
      <c r="CF87" s="31"/>
      <c r="CG87" s="31"/>
      <c r="CH87" s="31"/>
      <c r="CI87" s="31"/>
      <c r="CJ87" s="31"/>
      <c r="CK87" s="31"/>
      <c r="CL87" s="31"/>
      <c r="CM87" s="31"/>
    </row>
    <row r="88" spans="1:91" s="40" customFormat="1" ht="45" customHeight="1" thickBot="1" x14ac:dyDescent="0.25">
      <c r="A88" s="571"/>
      <c r="B88" s="480"/>
      <c r="C88" s="571"/>
      <c r="D88" s="475"/>
      <c r="E88" s="415"/>
      <c r="F88" s="146" t="s">
        <v>135</v>
      </c>
      <c r="G88" s="424"/>
      <c r="H88" s="424"/>
      <c r="I88" s="159" t="s">
        <v>98</v>
      </c>
      <c r="J88" s="160">
        <v>44197</v>
      </c>
      <c r="K88" s="160">
        <v>44561</v>
      </c>
      <c r="L88" s="178">
        <v>0</v>
      </c>
      <c r="M88" s="178">
        <v>1</v>
      </c>
      <c r="N88" s="178">
        <v>0</v>
      </c>
      <c r="O88" s="178">
        <v>0</v>
      </c>
      <c r="P88" s="150">
        <v>0</v>
      </c>
      <c r="Q88" s="150">
        <v>1000</v>
      </c>
      <c r="R88" s="150">
        <v>0</v>
      </c>
      <c r="S88" s="150">
        <v>0</v>
      </c>
      <c r="T88" s="163">
        <v>1000</v>
      </c>
      <c r="U88" s="159" t="s">
        <v>43</v>
      </c>
      <c r="V88" s="177" t="s">
        <v>35</v>
      </c>
      <c r="AA88" s="31"/>
      <c r="AB88" s="31"/>
      <c r="AC88" s="31"/>
      <c r="AD88" s="31"/>
      <c r="AE88" s="31"/>
      <c r="AF88" s="31"/>
      <c r="AG88" s="31"/>
      <c r="AH88" s="31"/>
      <c r="AI88" s="31"/>
      <c r="AJ88" s="31"/>
      <c r="AK88" s="31"/>
      <c r="AL88" s="31"/>
      <c r="AM88" s="31"/>
      <c r="AN88" s="31"/>
      <c r="AO88" s="31"/>
      <c r="AP88" s="31"/>
      <c r="AQ88" s="31"/>
      <c r="AR88" s="31"/>
      <c r="AS88" s="31"/>
      <c r="AT88" s="31"/>
      <c r="AU88" s="31"/>
      <c r="AV88" s="31"/>
      <c r="AW88" s="31"/>
      <c r="AX88" s="31"/>
      <c r="AY88" s="31"/>
      <c r="AZ88" s="31"/>
      <c r="BA88" s="31"/>
      <c r="BB88" s="31"/>
      <c r="BC88" s="31"/>
      <c r="BD88" s="31"/>
      <c r="BH88" s="31"/>
      <c r="BI88" s="31"/>
      <c r="BJ88" s="31"/>
      <c r="BK88" s="31"/>
      <c r="BL88" s="31"/>
      <c r="BM88" s="31"/>
      <c r="BN88" s="31"/>
      <c r="BO88" s="31"/>
      <c r="BP88" s="31"/>
      <c r="BQ88" s="31"/>
      <c r="BR88" s="31"/>
      <c r="BS88" s="31"/>
      <c r="BT88" s="31"/>
      <c r="BU88" s="31"/>
      <c r="BV88" s="31"/>
      <c r="BW88" s="31"/>
      <c r="BX88" s="31"/>
      <c r="BY88" s="31"/>
      <c r="BZ88" s="31"/>
      <c r="CA88" s="31"/>
      <c r="CB88" s="31"/>
      <c r="CC88" s="31"/>
      <c r="CD88" s="31"/>
      <c r="CE88" s="31"/>
      <c r="CF88" s="31"/>
      <c r="CG88" s="31"/>
      <c r="CH88" s="31"/>
      <c r="CI88" s="31"/>
      <c r="CJ88" s="31"/>
      <c r="CK88" s="31"/>
      <c r="CL88" s="31"/>
      <c r="CM88" s="31"/>
    </row>
    <row r="89" spans="1:91" s="40" customFormat="1" ht="39.950000000000003" customHeight="1" x14ac:dyDescent="0.2">
      <c r="A89" s="571"/>
      <c r="B89" s="480"/>
      <c r="C89" s="571"/>
      <c r="D89" s="472" t="s">
        <v>42</v>
      </c>
      <c r="E89" s="435" t="s">
        <v>141</v>
      </c>
      <c r="F89" s="153" t="s">
        <v>151</v>
      </c>
      <c r="G89" s="152" t="s">
        <v>182</v>
      </c>
      <c r="H89" s="510" t="s">
        <v>179</v>
      </c>
      <c r="I89" s="179" t="s">
        <v>101</v>
      </c>
      <c r="J89" s="173">
        <v>44198</v>
      </c>
      <c r="K89" s="173">
        <v>44562</v>
      </c>
      <c r="L89" s="180">
        <v>0</v>
      </c>
      <c r="M89" s="180">
        <v>1</v>
      </c>
      <c r="N89" s="180">
        <v>0</v>
      </c>
      <c r="O89" s="180">
        <v>0</v>
      </c>
      <c r="P89" s="156">
        <v>0</v>
      </c>
      <c r="Q89" s="156">
        <v>0</v>
      </c>
      <c r="R89" s="156">
        <v>300</v>
      </c>
      <c r="S89" s="156">
        <v>3000</v>
      </c>
      <c r="T89" s="181">
        <v>6000</v>
      </c>
      <c r="U89" s="152" t="s">
        <v>43</v>
      </c>
      <c r="V89" s="175" t="s">
        <v>35</v>
      </c>
      <c r="AA89" s="31"/>
      <c r="AB89" s="31"/>
      <c r="AC89" s="31"/>
      <c r="AD89" s="31"/>
      <c r="AE89" s="31"/>
      <c r="AF89" s="31"/>
      <c r="AG89" s="31"/>
      <c r="AH89" s="31"/>
      <c r="AI89" s="31"/>
      <c r="AJ89" s="31"/>
      <c r="AK89" s="31"/>
      <c r="AL89" s="31"/>
      <c r="AM89" s="31"/>
      <c r="AN89" s="31"/>
      <c r="AO89" s="31"/>
      <c r="AP89" s="31"/>
      <c r="AQ89" s="31"/>
      <c r="AR89" s="31"/>
      <c r="AS89" s="31"/>
      <c r="AT89" s="31"/>
      <c r="AU89" s="31"/>
      <c r="AV89" s="31"/>
      <c r="AW89" s="31"/>
      <c r="AX89" s="31"/>
      <c r="AY89" s="31"/>
      <c r="AZ89" s="31"/>
      <c r="BA89" s="31"/>
      <c r="BB89" s="31"/>
      <c r="BC89" s="31"/>
      <c r="BD89" s="31"/>
      <c r="BH89" s="31"/>
      <c r="BI89" s="31"/>
      <c r="BJ89" s="31"/>
      <c r="BK89" s="31"/>
      <c r="BL89" s="31"/>
      <c r="BM89" s="31"/>
      <c r="BN89" s="31"/>
      <c r="BO89" s="31"/>
      <c r="BP89" s="31"/>
      <c r="BQ89" s="31"/>
      <c r="BR89" s="31"/>
      <c r="BS89" s="31"/>
      <c r="BT89" s="31"/>
      <c r="BU89" s="31"/>
      <c r="BV89" s="31"/>
      <c r="BW89" s="31"/>
      <c r="BX89" s="31"/>
      <c r="BY89" s="31"/>
      <c r="BZ89" s="31"/>
      <c r="CA89" s="31"/>
      <c r="CB89" s="31"/>
      <c r="CC89" s="31"/>
      <c r="CD89" s="31"/>
      <c r="CE89" s="31"/>
      <c r="CF89" s="31"/>
      <c r="CG89" s="31"/>
      <c r="CH89" s="31"/>
      <c r="CI89" s="31"/>
      <c r="CJ89" s="31"/>
      <c r="CK89" s="31"/>
      <c r="CL89" s="31"/>
      <c r="CM89" s="31"/>
    </row>
    <row r="90" spans="1:91" s="40" customFormat="1" ht="61.9" customHeight="1" x14ac:dyDescent="0.2">
      <c r="A90" s="571"/>
      <c r="B90" s="480"/>
      <c r="C90" s="571"/>
      <c r="D90" s="473"/>
      <c r="E90" s="436"/>
      <c r="F90" s="20" t="s">
        <v>173</v>
      </c>
      <c r="G90" s="28" t="s">
        <v>181</v>
      </c>
      <c r="H90" s="423"/>
      <c r="I90" s="54" t="s">
        <v>101</v>
      </c>
      <c r="J90" s="129"/>
      <c r="K90" s="129"/>
      <c r="L90" s="70">
        <v>0</v>
      </c>
      <c r="M90" s="70">
        <v>0</v>
      </c>
      <c r="N90" s="70">
        <v>1</v>
      </c>
      <c r="O90" s="70">
        <v>0</v>
      </c>
      <c r="P90" s="57">
        <v>0</v>
      </c>
      <c r="Q90" s="57">
        <v>1500</v>
      </c>
      <c r="R90" s="57">
        <v>1500</v>
      </c>
      <c r="S90" s="57">
        <v>0</v>
      </c>
      <c r="T90" s="67">
        <v>3000</v>
      </c>
      <c r="U90" s="28" t="s">
        <v>43</v>
      </c>
      <c r="V90" s="176" t="s">
        <v>35</v>
      </c>
      <c r="AA90" s="31"/>
      <c r="AB90" s="31"/>
      <c r="AC90" s="31"/>
      <c r="AD90" s="31"/>
      <c r="AE90" s="31"/>
      <c r="AF90" s="31"/>
      <c r="AG90" s="31"/>
      <c r="AH90" s="31"/>
      <c r="AI90" s="31"/>
      <c r="AJ90" s="31"/>
      <c r="AK90" s="31"/>
      <c r="AL90" s="31"/>
      <c r="AM90" s="31"/>
      <c r="AN90" s="31"/>
      <c r="AO90" s="31"/>
      <c r="AP90" s="31"/>
      <c r="AQ90" s="31"/>
      <c r="AR90" s="31"/>
      <c r="AS90" s="31"/>
      <c r="AT90" s="31"/>
      <c r="AU90" s="31"/>
      <c r="AV90" s="31"/>
      <c r="AW90" s="31"/>
      <c r="AX90" s="31"/>
      <c r="AY90" s="31"/>
      <c r="AZ90" s="31"/>
      <c r="BA90" s="31"/>
      <c r="BB90" s="31"/>
      <c r="BC90" s="31"/>
      <c r="BD90" s="31"/>
      <c r="BH90" s="31"/>
      <c r="BI90" s="31"/>
      <c r="BJ90" s="31"/>
      <c r="BK90" s="31"/>
      <c r="BL90" s="31"/>
      <c r="BM90" s="31"/>
      <c r="BN90" s="31"/>
      <c r="BO90" s="31"/>
      <c r="BP90" s="31"/>
      <c r="BQ90" s="31"/>
      <c r="BR90" s="31"/>
      <c r="BS90" s="31"/>
      <c r="BT90" s="31"/>
      <c r="BU90" s="31"/>
      <c r="BV90" s="31"/>
      <c r="BW90" s="31"/>
      <c r="BX90" s="31"/>
      <c r="BY90" s="31"/>
      <c r="BZ90" s="31"/>
      <c r="CA90" s="31"/>
      <c r="CB90" s="31"/>
      <c r="CC90" s="31"/>
      <c r="CD90" s="31"/>
      <c r="CE90" s="31"/>
      <c r="CF90" s="31"/>
      <c r="CG90" s="31"/>
      <c r="CH90" s="31"/>
      <c r="CI90" s="31"/>
      <c r="CJ90" s="31"/>
      <c r="CK90" s="31"/>
      <c r="CL90" s="31"/>
      <c r="CM90" s="31"/>
    </row>
    <row r="91" spans="1:91" s="40" customFormat="1" ht="51.6" customHeight="1" x14ac:dyDescent="0.2">
      <c r="A91" s="571"/>
      <c r="B91" s="480"/>
      <c r="C91" s="571"/>
      <c r="D91" s="473"/>
      <c r="E91" s="436"/>
      <c r="F91" s="20" t="s">
        <v>174</v>
      </c>
      <c r="G91" s="28" t="s">
        <v>180</v>
      </c>
      <c r="H91" s="423"/>
      <c r="I91" s="54" t="s">
        <v>101</v>
      </c>
      <c r="J91" s="129"/>
      <c r="K91" s="129"/>
      <c r="L91" s="70">
        <v>0</v>
      </c>
      <c r="M91" s="70">
        <v>0</v>
      </c>
      <c r="N91" s="70">
        <v>1</v>
      </c>
      <c r="O91" s="70">
        <v>0</v>
      </c>
      <c r="P91" s="57">
        <v>0</v>
      </c>
      <c r="Q91" s="57">
        <v>0</v>
      </c>
      <c r="R91" s="57">
        <v>2000</v>
      </c>
      <c r="S91" s="57">
        <v>0</v>
      </c>
      <c r="T91" s="59">
        <v>2000</v>
      </c>
      <c r="U91" s="28" t="s">
        <v>43</v>
      </c>
      <c r="V91" s="176" t="s">
        <v>35</v>
      </c>
      <c r="AA91" s="31"/>
      <c r="AB91" s="31"/>
      <c r="AC91" s="31"/>
      <c r="AD91" s="31"/>
      <c r="AE91" s="31"/>
      <c r="AF91" s="31"/>
      <c r="AG91" s="31"/>
      <c r="AH91" s="31"/>
      <c r="AI91" s="31"/>
      <c r="AJ91" s="31"/>
      <c r="AK91" s="31"/>
      <c r="AL91" s="31"/>
      <c r="AM91" s="31"/>
      <c r="AN91" s="31"/>
      <c r="AO91" s="31"/>
      <c r="AP91" s="31"/>
      <c r="AQ91" s="31"/>
      <c r="AR91" s="31"/>
      <c r="AS91" s="31"/>
      <c r="AT91" s="31"/>
      <c r="AU91" s="31"/>
      <c r="AV91" s="31"/>
      <c r="AW91" s="31"/>
      <c r="AX91" s="31"/>
      <c r="AY91" s="31"/>
      <c r="AZ91" s="31"/>
      <c r="BA91" s="31"/>
      <c r="BB91" s="31"/>
      <c r="BC91" s="31"/>
      <c r="BD91" s="31"/>
      <c r="BH91" s="31"/>
      <c r="BI91" s="31"/>
      <c r="BJ91" s="31"/>
      <c r="BK91" s="31"/>
      <c r="BL91" s="31"/>
      <c r="BM91" s="31"/>
      <c r="BN91" s="31"/>
      <c r="BO91" s="31"/>
      <c r="BP91" s="31"/>
      <c r="BQ91" s="31"/>
      <c r="BR91" s="31"/>
      <c r="BS91" s="31"/>
      <c r="BT91" s="31"/>
      <c r="BU91" s="31"/>
      <c r="BV91" s="31"/>
      <c r="BW91" s="31"/>
      <c r="BX91" s="31"/>
      <c r="BY91" s="31"/>
      <c r="BZ91" s="31"/>
      <c r="CA91" s="31"/>
      <c r="CB91" s="31"/>
      <c r="CC91" s="31"/>
      <c r="CD91" s="31"/>
      <c r="CE91" s="31"/>
      <c r="CF91" s="31"/>
      <c r="CG91" s="31"/>
      <c r="CH91" s="31"/>
      <c r="CI91" s="31"/>
      <c r="CJ91" s="31"/>
      <c r="CK91" s="31"/>
      <c r="CL91" s="31"/>
      <c r="CM91" s="31"/>
    </row>
    <row r="92" spans="1:91" s="40" customFormat="1" ht="42" customHeight="1" x14ac:dyDescent="0.2">
      <c r="A92" s="571"/>
      <c r="B92" s="480"/>
      <c r="C92" s="571"/>
      <c r="D92" s="473"/>
      <c r="E92" s="436"/>
      <c r="F92" s="20" t="s">
        <v>143</v>
      </c>
      <c r="G92" s="425" t="s">
        <v>182</v>
      </c>
      <c r="H92" s="423"/>
      <c r="I92" s="54" t="s">
        <v>101</v>
      </c>
      <c r="J92" s="10">
        <v>44197</v>
      </c>
      <c r="K92" s="10">
        <v>44561</v>
      </c>
      <c r="L92" s="70">
        <v>1</v>
      </c>
      <c r="M92" s="70">
        <v>0</v>
      </c>
      <c r="N92" s="70">
        <v>0</v>
      </c>
      <c r="O92" s="70">
        <v>0</v>
      </c>
      <c r="P92" s="57">
        <v>0</v>
      </c>
      <c r="Q92" s="57">
        <f>T92</f>
        <v>16339</v>
      </c>
      <c r="R92" s="57">
        <v>0</v>
      </c>
      <c r="S92" s="57">
        <v>0</v>
      </c>
      <c r="T92" s="67">
        <v>16339</v>
      </c>
      <c r="U92" s="28" t="s">
        <v>43</v>
      </c>
      <c r="V92" s="176" t="s">
        <v>35</v>
      </c>
      <c r="AA92" s="31"/>
      <c r="AB92" s="31"/>
      <c r="AC92" s="31"/>
      <c r="AD92" s="31"/>
      <c r="AE92" s="31"/>
      <c r="AF92" s="31"/>
      <c r="AG92" s="31"/>
      <c r="AH92" s="31"/>
      <c r="AI92" s="31"/>
      <c r="AJ92" s="31"/>
      <c r="AK92" s="31"/>
      <c r="AL92" s="31"/>
      <c r="AM92" s="31"/>
      <c r="AN92" s="31"/>
      <c r="AO92" s="31"/>
      <c r="AP92" s="31"/>
      <c r="AQ92" s="31"/>
      <c r="AR92" s="31"/>
      <c r="AS92" s="31"/>
      <c r="AT92" s="31"/>
      <c r="AU92" s="31"/>
      <c r="AV92" s="31"/>
      <c r="AW92" s="31"/>
      <c r="AX92" s="31"/>
      <c r="AY92" s="31"/>
      <c r="AZ92" s="31"/>
      <c r="BA92" s="31"/>
      <c r="BB92" s="31"/>
      <c r="BC92" s="31"/>
      <c r="BD92" s="31"/>
      <c r="BH92" s="31"/>
      <c r="BI92" s="31"/>
      <c r="BJ92" s="31"/>
      <c r="BK92" s="31"/>
      <c r="BL92" s="31"/>
      <c r="BM92" s="31"/>
      <c r="BN92" s="31"/>
      <c r="BO92" s="31"/>
      <c r="BP92" s="31"/>
      <c r="BQ92" s="31"/>
      <c r="BR92" s="31"/>
      <c r="BS92" s="31"/>
      <c r="BT92" s="31"/>
      <c r="BU92" s="31"/>
      <c r="BV92" s="31"/>
      <c r="BW92" s="31"/>
      <c r="BX92" s="31"/>
      <c r="BY92" s="31"/>
      <c r="BZ92" s="31"/>
      <c r="CA92" s="31"/>
      <c r="CB92" s="31"/>
      <c r="CC92" s="31"/>
      <c r="CD92" s="31"/>
      <c r="CE92" s="31"/>
      <c r="CF92" s="31"/>
      <c r="CG92" s="31"/>
      <c r="CH92" s="31"/>
      <c r="CI92" s="31"/>
      <c r="CJ92" s="31"/>
      <c r="CK92" s="31"/>
      <c r="CL92" s="31"/>
      <c r="CM92" s="31"/>
    </row>
    <row r="93" spans="1:91" s="40" customFormat="1" ht="40.5" customHeight="1" x14ac:dyDescent="0.2">
      <c r="A93" s="571"/>
      <c r="B93" s="480"/>
      <c r="C93" s="571"/>
      <c r="D93" s="473"/>
      <c r="E93" s="436"/>
      <c r="F93" s="20" t="s">
        <v>167</v>
      </c>
      <c r="G93" s="456"/>
      <c r="H93" s="423"/>
      <c r="I93" s="54" t="s">
        <v>101</v>
      </c>
      <c r="J93" s="10">
        <v>44197</v>
      </c>
      <c r="K93" s="10">
        <v>44561</v>
      </c>
      <c r="L93" s="61">
        <v>0</v>
      </c>
      <c r="M93" s="61">
        <v>0</v>
      </c>
      <c r="N93" s="61">
        <v>0</v>
      </c>
      <c r="O93" s="61">
        <v>1</v>
      </c>
      <c r="P93" s="131">
        <v>0</v>
      </c>
      <c r="Q93" s="131">
        <v>0</v>
      </c>
      <c r="R93" s="57">
        <v>0</v>
      </c>
      <c r="S93" s="57">
        <v>6000</v>
      </c>
      <c r="T93" s="67">
        <v>6000</v>
      </c>
      <c r="U93" s="28" t="s">
        <v>43</v>
      </c>
      <c r="V93" s="176" t="s">
        <v>35</v>
      </c>
      <c r="AA93" s="31"/>
      <c r="AB93" s="31"/>
      <c r="AC93" s="31"/>
      <c r="AD93" s="31"/>
      <c r="AE93" s="31"/>
      <c r="AF93" s="31"/>
      <c r="AG93" s="31"/>
      <c r="AH93" s="31"/>
      <c r="AI93" s="31"/>
      <c r="AJ93" s="31"/>
      <c r="AK93" s="31"/>
      <c r="AL93" s="31"/>
      <c r="AM93" s="31"/>
      <c r="AN93" s="31"/>
      <c r="AO93" s="31"/>
      <c r="AP93" s="31"/>
      <c r="AQ93" s="31"/>
      <c r="AR93" s="31"/>
      <c r="AS93" s="31"/>
      <c r="AT93" s="31"/>
      <c r="AU93" s="31"/>
      <c r="AV93" s="31"/>
      <c r="AW93" s="31"/>
      <c r="AX93" s="31"/>
      <c r="AY93" s="31"/>
      <c r="AZ93" s="31"/>
      <c r="BA93" s="31"/>
      <c r="BB93" s="31"/>
      <c r="BC93" s="31"/>
      <c r="BD93" s="31"/>
      <c r="BH93" s="31"/>
      <c r="BI93" s="31"/>
      <c r="BJ93" s="31"/>
      <c r="BK93" s="31"/>
      <c r="BL93" s="31"/>
      <c r="BM93" s="31"/>
      <c r="BN93" s="31"/>
      <c r="BO93" s="31"/>
      <c r="BP93" s="31"/>
      <c r="BQ93" s="31"/>
      <c r="BR93" s="31"/>
      <c r="BS93" s="31"/>
      <c r="BT93" s="31"/>
      <c r="BU93" s="31"/>
      <c r="BV93" s="31"/>
      <c r="BW93" s="31"/>
      <c r="BX93" s="31"/>
      <c r="BY93" s="31"/>
      <c r="BZ93" s="31"/>
      <c r="CA93" s="31"/>
      <c r="CB93" s="31"/>
      <c r="CC93" s="31"/>
      <c r="CD93" s="31"/>
      <c r="CE93" s="31"/>
      <c r="CF93" s="31"/>
      <c r="CG93" s="31"/>
      <c r="CH93" s="31"/>
      <c r="CI93" s="31"/>
      <c r="CJ93" s="31"/>
      <c r="CK93" s="31"/>
      <c r="CL93" s="31"/>
      <c r="CM93" s="31"/>
    </row>
    <row r="94" spans="1:91" s="40" customFormat="1" ht="40.5" customHeight="1" thickBot="1" x14ac:dyDescent="0.25">
      <c r="A94" s="571"/>
      <c r="B94" s="480"/>
      <c r="C94" s="571"/>
      <c r="D94" s="473"/>
      <c r="E94" s="436"/>
      <c r="F94" s="48" t="s">
        <v>152</v>
      </c>
      <c r="G94" s="28" t="s">
        <v>183</v>
      </c>
      <c r="H94" s="423"/>
      <c r="I94" s="28" t="s">
        <v>130</v>
      </c>
      <c r="J94" s="10">
        <v>44198</v>
      </c>
      <c r="K94" s="10">
        <v>44562</v>
      </c>
      <c r="L94" s="70">
        <v>0</v>
      </c>
      <c r="M94" s="70">
        <v>0</v>
      </c>
      <c r="N94" s="70">
        <v>0.5</v>
      </c>
      <c r="O94" s="70">
        <v>0.5</v>
      </c>
      <c r="P94" s="57">
        <v>0</v>
      </c>
      <c r="Q94" s="57">
        <v>0</v>
      </c>
      <c r="R94" s="57">
        <v>10000</v>
      </c>
      <c r="S94" s="57">
        <v>10000</v>
      </c>
      <c r="T94" s="67">
        <v>20000</v>
      </c>
      <c r="U94" s="28" t="s">
        <v>43</v>
      </c>
      <c r="V94" s="176" t="s">
        <v>35</v>
      </c>
      <c r="AA94" s="31"/>
      <c r="AB94" s="31"/>
      <c r="AC94" s="31"/>
      <c r="AD94" s="31"/>
      <c r="AE94" s="31"/>
      <c r="AF94" s="31"/>
      <c r="AG94" s="31"/>
      <c r="AH94" s="31"/>
      <c r="AI94" s="31"/>
      <c r="AJ94" s="31"/>
      <c r="AK94" s="31"/>
      <c r="AL94" s="31"/>
      <c r="AM94" s="31"/>
      <c r="AN94" s="31"/>
      <c r="AO94" s="31"/>
      <c r="AP94" s="31"/>
      <c r="AQ94" s="31"/>
      <c r="AR94" s="31"/>
      <c r="AS94" s="31"/>
      <c r="AT94" s="31"/>
      <c r="AU94" s="31"/>
      <c r="AV94" s="31"/>
      <c r="AW94" s="31"/>
      <c r="AX94" s="31"/>
      <c r="AY94" s="31"/>
      <c r="AZ94" s="31"/>
      <c r="BA94" s="31"/>
      <c r="BB94" s="31"/>
      <c r="BC94" s="31"/>
      <c r="BD94" s="31"/>
      <c r="BH94" s="31"/>
      <c r="BI94" s="31"/>
      <c r="BJ94" s="31"/>
      <c r="BK94" s="31"/>
      <c r="BL94" s="31"/>
      <c r="BM94" s="31"/>
      <c r="BN94" s="31"/>
      <c r="BO94" s="31"/>
      <c r="BP94" s="31"/>
      <c r="BQ94" s="31"/>
      <c r="BR94" s="31"/>
      <c r="BS94" s="31"/>
      <c r="BT94" s="31"/>
      <c r="BU94" s="31"/>
      <c r="BV94" s="31"/>
      <c r="BW94" s="31"/>
      <c r="BX94" s="31"/>
      <c r="BY94" s="31"/>
      <c r="BZ94" s="31"/>
      <c r="CA94" s="31"/>
      <c r="CB94" s="31"/>
      <c r="CC94" s="31"/>
      <c r="CD94" s="31"/>
      <c r="CE94" s="31"/>
      <c r="CF94" s="31"/>
      <c r="CG94" s="31"/>
      <c r="CH94" s="31"/>
      <c r="CI94" s="31"/>
      <c r="CJ94" s="31"/>
      <c r="CK94" s="31"/>
      <c r="CL94" s="31"/>
      <c r="CM94" s="31"/>
    </row>
    <row r="95" spans="1:91" s="40" customFormat="1" ht="65.45" customHeight="1" thickBot="1" x14ac:dyDescent="0.25">
      <c r="A95" s="571"/>
      <c r="B95" s="480"/>
      <c r="C95" s="572"/>
      <c r="D95" s="474"/>
      <c r="E95" s="425"/>
      <c r="F95" s="27" t="s">
        <v>153</v>
      </c>
      <c r="G95" s="152" t="s">
        <v>182</v>
      </c>
      <c r="H95" s="423"/>
      <c r="I95" s="192" t="s">
        <v>101</v>
      </c>
      <c r="J95" s="51">
        <v>44197</v>
      </c>
      <c r="K95" s="51">
        <v>44561</v>
      </c>
      <c r="L95" s="193">
        <v>0.5</v>
      </c>
      <c r="M95" s="193">
        <v>0.5</v>
      </c>
      <c r="N95" s="193">
        <v>0</v>
      </c>
      <c r="O95" s="193">
        <v>0</v>
      </c>
      <c r="P95" s="57">
        <v>0</v>
      </c>
      <c r="Q95" s="194">
        <v>4807.37</v>
      </c>
      <c r="R95" s="57">
        <v>4807.37</v>
      </c>
      <c r="S95" s="57">
        <v>0</v>
      </c>
      <c r="T95" s="191">
        <v>9613.74</v>
      </c>
      <c r="U95" s="25" t="s">
        <v>43</v>
      </c>
      <c r="V95" s="188" t="s">
        <v>35</v>
      </c>
      <c r="AA95" s="31"/>
      <c r="AB95" s="31"/>
      <c r="AC95" s="31"/>
      <c r="AD95" s="31"/>
      <c r="AE95" s="31"/>
      <c r="AF95" s="31"/>
      <c r="AG95" s="31"/>
      <c r="AH95" s="31"/>
      <c r="AI95" s="31"/>
      <c r="AJ95" s="31"/>
      <c r="AK95" s="31"/>
      <c r="AL95" s="31"/>
      <c r="AM95" s="31"/>
      <c r="AN95" s="31"/>
      <c r="AO95" s="31"/>
      <c r="AP95" s="31"/>
      <c r="AQ95" s="31"/>
      <c r="AR95" s="31"/>
      <c r="AS95" s="31"/>
      <c r="AT95" s="31"/>
      <c r="AU95" s="31"/>
      <c r="AV95" s="31"/>
      <c r="AW95" s="31"/>
      <c r="AX95" s="31"/>
      <c r="AY95" s="31"/>
      <c r="AZ95" s="31"/>
      <c r="BA95" s="31"/>
      <c r="BB95" s="31"/>
      <c r="BC95" s="31"/>
      <c r="BD95" s="31"/>
      <c r="BH95" s="31"/>
      <c r="BI95" s="31"/>
      <c r="BJ95" s="31"/>
      <c r="BK95" s="31"/>
      <c r="BL95" s="31"/>
      <c r="BM95" s="31"/>
      <c r="BN95" s="31"/>
      <c r="BO95" s="31"/>
      <c r="BP95" s="31"/>
      <c r="BQ95" s="31"/>
      <c r="BR95" s="31"/>
      <c r="BS95" s="31"/>
      <c r="BT95" s="31"/>
      <c r="BU95" s="31"/>
      <c r="BV95" s="31"/>
      <c r="BW95" s="31"/>
      <c r="BX95" s="31"/>
      <c r="BY95" s="31"/>
      <c r="BZ95" s="31"/>
      <c r="CA95" s="31"/>
      <c r="CB95" s="31"/>
      <c r="CC95" s="31"/>
      <c r="CD95" s="31"/>
      <c r="CE95" s="31"/>
      <c r="CF95" s="31"/>
      <c r="CG95" s="31"/>
      <c r="CH95" s="31"/>
      <c r="CI95" s="31"/>
      <c r="CJ95" s="31"/>
      <c r="CK95" s="31"/>
      <c r="CL95" s="31"/>
      <c r="CM95" s="31"/>
    </row>
    <row r="96" spans="1:91" s="40" customFormat="1" ht="61.9" customHeight="1" thickBot="1" x14ac:dyDescent="0.25">
      <c r="A96" s="571"/>
      <c r="B96" s="566"/>
      <c r="C96" s="573"/>
      <c r="D96" s="475"/>
      <c r="E96" s="426"/>
      <c r="F96" s="20" t="s">
        <v>175</v>
      </c>
      <c r="G96" s="152" t="s">
        <v>184</v>
      </c>
      <c r="H96" s="424"/>
      <c r="I96" s="202" t="s">
        <v>176</v>
      </c>
      <c r="J96" s="196"/>
      <c r="K96" s="196"/>
      <c r="L96" s="203">
        <v>0</v>
      </c>
      <c r="M96" s="203">
        <v>0</v>
      </c>
      <c r="N96" s="203">
        <v>1</v>
      </c>
      <c r="O96" s="203">
        <v>0</v>
      </c>
      <c r="P96" s="150">
        <v>0</v>
      </c>
      <c r="Q96" s="150">
        <v>0</v>
      </c>
      <c r="R96" s="150">
        <v>1000</v>
      </c>
      <c r="S96" s="150">
        <v>0</v>
      </c>
      <c r="T96" s="204">
        <v>1000</v>
      </c>
      <c r="U96" s="159" t="s">
        <v>43</v>
      </c>
      <c r="V96" s="177" t="s">
        <v>35</v>
      </c>
      <c r="AA96" s="31"/>
      <c r="AB96" s="31"/>
      <c r="AC96" s="31"/>
      <c r="AD96" s="31"/>
      <c r="AE96" s="31"/>
      <c r="AF96" s="31"/>
      <c r="AG96" s="31"/>
      <c r="AH96" s="31"/>
      <c r="AI96" s="31"/>
      <c r="AJ96" s="31"/>
      <c r="AK96" s="31"/>
      <c r="AL96" s="31"/>
      <c r="AM96" s="31"/>
      <c r="AN96" s="31"/>
      <c r="AO96" s="31"/>
      <c r="AP96" s="31"/>
      <c r="AQ96" s="31"/>
      <c r="AR96" s="31"/>
      <c r="AS96" s="31"/>
      <c r="AT96" s="31"/>
      <c r="AU96" s="31"/>
      <c r="AV96" s="31"/>
      <c r="AW96" s="31"/>
      <c r="AX96" s="31"/>
      <c r="AY96" s="31"/>
      <c r="AZ96" s="31"/>
      <c r="BA96" s="31"/>
      <c r="BB96" s="31"/>
      <c r="BC96" s="31"/>
      <c r="BD96" s="31"/>
      <c r="BH96" s="31"/>
      <c r="BI96" s="31"/>
      <c r="BJ96" s="31"/>
      <c r="BK96" s="31"/>
      <c r="BL96" s="31"/>
      <c r="BM96" s="31"/>
      <c r="BN96" s="31"/>
      <c r="BO96" s="31"/>
      <c r="BP96" s="31"/>
      <c r="BQ96" s="31"/>
      <c r="BR96" s="31"/>
      <c r="BS96" s="31"/>
      <c r="BT96" s="31"/>
      <c r="BU96" s="31"/>
      <c r="BV96" s="31"/>
      <c r="BW96" s="31"/>
      <c r="BX96" s="31"/>
      <c r="BY96" s="31"/>
      <c r="BZ96" s="31"/>
      <c r="CA96" s="31"/>
      <c r="CB96" s="31"/>
      <c r="CC96" s="31"/>
      <c r="CD96" s="31"/>
      <c r="CE96" s="31"/>
      <c r="CF96" s="31"/>
      <c r="CG96" s="31"/>
      <c r="CH96" s="31"/>
      <c r="CI96" s="31"/>
      <c r="CJ96" s="31"/>
      <c r="CK96" s="31"/>
      <c r="CL96" s="31"/>
      <c r="CM96" s="31"/>
    </row>
    <row r="97" spans="1:24" ht="18.75" customHeight="1" x14ac:dyDescent="0.2">
      <c r="A97" s="72"/>
      <c r="B97" s="73"/>
      <c r="C97" s="3"/>
      <c r="D97" s="3"/>
      <c r="E97" s="3"/>
      <c r="F97" s="74"/>
      <c r="G97" s="3"/>
      <c r="H97" s="3"/>
      <c r="I97" s="75"/>
      <c r="J97" s="76"/>
      <c r="K97" s="76"/>
      <c r="L97" s="77"/>
      <c r="M97" s="77"/>
      <c r="N97" s="77"/>
      <c r="O97" s="77"/>
      <c r="P97" s="30"/>
      <c r="Q97" s="30"/>
      <c r="R97" s="30"/>
      <c r="S97" s="30"/>
      <c r="T97" s="78">
        <f>SUM(T22:T96)</f>
        <v>218518.19999999998</v>
      </c>
      <c r="U97" s="143"/>
      <c r="V97" s="125"/>
      <c r="X97" s="106"/>
    </row>
    <row r="98" spans="1:24" ht="11.25" customHeight="1" x14ac:dyDescent="0.2">
      <c r="A98" s="79"/>
      <c r="B98" s="80"/>
      <c r="T98" s="84"/>
      <c r="V98" s="85"/>
    </row>
    <row r="99" spans="1:24" ht="15.75" customHeight="1" x14ac:dyDescent="0.25">
      <c r="A99" s="86"/>
      <c r="C99" s="87"/>
      <c r="F99" s="457" t="s">
        <v>116</v>
      </c>
      <c r="G99" s="458"/>
      <c r="H99" s="458"/>
      <c r="I99" s="458"/>
      <c r="J99" s="458"/>
      <c r="K99" s="458"/>
      <c r="L99" s="458"/>
      <c r="M99" s="458"/>
      <c r="N99" s="458"/>
      <c r="O99" s="459"/>
      <c r="P99" s="538">
        <f>T97</f>
        <v>218518.19999999998</v>
      </c>
      <c r="Q99" s="539"/>
      <c r="R99" s="88"/>
      <c r="S99" s="89"/>
      <c r="T99" s="90"/>
      <c r="V99" s="85"/>
    </row>
    <row r="100" spans="1:24" ht="15.75" customHeight="1" x14ac:dyDescent="0.25">
      <c r="A100" s="86"/>
      <c r="C100" s="87"/>
      <c r="F100" s="224"/>
      <c r="G100" s="225"/>
      <c r="H100" s="225"/>
      <c r="I100" s="225"/>
      <c r="J100" s="225"/>
      <c r="K100" s="225"/>
      <c r="L100" s="225"/>
      <c r="M100" s="225"/>
      <c r="N100" s="225"/>
      <c r="O100" s="223"/>
      <c r="P100" s="34"/>
      <c r="Q100" s="34"/>
      <c r="R100" s="88"/>
      <c r="S100" s="89"/>
      <c r="T100" s="90"/>
      <c r="V100" s="85"/>
    </row>
    <row r="101" spans="1:24" ht="15.75" customHeight="1" x14ac:dyDescent="0.25">
      <c r="A101" s="86"/>
      <c r="C101" s="87"/>
      <c r="F101" s="224"/>
      <c r="G101" s="225"/>
      <c r="H101" s="225"/>
      <c r="I101" s="225"/>
      <c r="J101" s="225"/>
      <c r="K101" s="225"/>
      <c r="L101" s="225"/>
      <c r="M101" s="225"/>
      <c r="N101" s="225"/>
      <c r="O101" s="223"/>
      <c r="P101" s="34"/>
      <c r="Q101" s="34"/>
      <c r="R101" s="88"/>
      <c r="S101" s="89"/>
      <c r="T101" s="90"/>
      <c r="V101" s="85"/>
    </row>
    <row r="102" spans="1:24" ht="15.75" customHeight="1" x14ac:dyDescent="0.25">
      <c r="A102" s="86"/>
      <c r="C102" s="87"/>
      <c r="F102" s="540" t="s">
        <v>20</v>
      </c>
      <c r="G102" s="541"/>
      <c r="H102" s="541"/>
      <c r="I102" s="541"/>
      <c r="J102" s="541"/>
      <c r="K102" s="541"/>
      <c r="L102" s="542"/>
      <c r="M102" s="449">
        <f>T20</f>
        <v>75051.184000000008</v>
      </c>
      <c r="N102" s="449"/>
      <c r="O102" s="223"/>
      <c r="P102" s="34"/>
      <c r="Q102" s="34"/>
      <c r="R102" s="88"/>
      <c r="S102" s="89"/>
      <c r="T102" s="90"/>
      <c r="V102" s="85"/>
    </row>
    <row r="103" spans="1:24" ht="15.75" customHeight="1" x14ac:dyDescent="0.25">
      <c r="A103" s="86"/>
      <c r="C103" s="87"/>
      <c r="F103" s="543" t="s">
        <v>116</v>
      </c>
      <c r="G103" s="544"/>
      <c r="H103" s="544"/>
      <c r="I103" s="544"/>
      <c r="J103" s="544"/>
      <c r="K103" s="544"/>
      <c r="L103" s="545"/>
      <c r="M103" s="539">
        <f>T97</f>
        <v>218518.19999999998</v>
      </c>
      <c r="N103" s="539"/>
      <c r="O103" s="223"/>
      <c r="P103" s="34"/>
      <c r="Q103" s="34"/>
      <c r="R103" s="88"/>
      <c r="S103" s="89"/>
      <c r="T103" s="90"/>
      <c r="V103" s="85"/>
    </row>
    <row r="104" spans="1:24" ht="15.75" customHeight="1" x14ac:dyDescent="0.25">
      <c r="A104" s="86"/>
      <c r="C104" s="87"/>
      <c r="F104" s="546" t="s">
        <v>136</v>
      </c>
      <c r="G104" s="547"/>
      <c r="H104" s="547"/>
      <c r="I104" s="547"/>
      <c r="J104" s="547"/>
      <c r="K104" s="547"/>
      <c r="L104" s="548"/>
      <c r="M104" s="449">
        <f>SUM(M102:N103)</f>
        <v>293569.38399999996</v>
      </c>
      <c r="N104" s="449"/>
      <c r="O104" s="223"/>
      <c r="P104" s="34"/>
      <c r="Q104" s="34"/>
      <c r="R104" s="88"/>
      <c r="S104" s="89"/>
      <c r="T104" s="90"/>
      <c r="V104" s="85"/>
    </row>
    <row r="105" spans="1:24" ht="15.75" customHeight="1" x14ac:dyDescent="0.25">
      <c r="A105" s="86"/>
      <c r="C105" s="87"/>
      <c r="F105" s="224"/>
      <c r="G105" s="225"/>
      <c r="H105" s="225"/>
      <c r="I105" s="225"/>
      <c r="J105" s="225"/>
      <c r="K105" s="225"/>
      <c r="L105" s="225"/>
      <c r="M105" s="225"/>
      <c r="N105" s="225"/>
      <c r="O105" s="223"/>
      <c r="P105" s="34"/>
      <c r="Q105" s="34"/>
      <c r="R105" s="88"/>
      <c r="S105" s="89"/>
      <c r="T105" s="90"/>
      <c r="V105" s="85"/>
    </row>
    <row r="106" spans="1:24" ht="15.75" customHeight="1" x14ac:dyDescent="0.25">
      <c r="A106" s="86"/>
      <c r="C106" s="87"/>
      <c r="F106" s="226"/>
      <c r="G106" s="227"/>
      <c r="H106" s="227"/>
      <c r="I106" s="227"/>
      <c r="J106" s="227"/>
      <c r="K106" s="227"/>
      <c r="L106" s="227"/>
      <c r="M106" s="227"/>
      <c r="N106" s="227"/>
      <c r="O106" s="228"/>
      <c r="P106" s="34"/>
      <c r="Q106" s="34"/>
      <c r="R106" s="88"/>
      <c r="S106" s="89"/>
      <c r="T106" s="90"/>
      <c r="V106" s="85"/>
    </row>
    <row r="107" spans="1:24" ht="15.75" customHeight="1" x14ac:dyDescent="0.25">
      <c r="A107" s="86"/>
      <c r="C107" s="87"/>
      <c r="J107" s="91"/>
      <c r="K107" s="91"/>
      <c r="L107" s="92"/>
      <c r="M107" s="92"/>
      <c r="N107" s="92"/>
      <c r="O107" s="92"/>
      <c r="P107" s="93"/>
      <c r="Q107" s="88"/>
      <c r="R107" s="88"/>
      <c r="S107" s="90"/>
      <c r="T107" s="90"/>
      <c r="V107" s="85"/>
    </row>
    <row r="108" spans="1:24" ht="15.75" customHeight="1" x14ac:dyDescent="0.25">
      <c r="A108" s="86"/>
      <c r="C108" s="87"/>
      <c r="F108" s="94" t="s">
        <v>117</v>
      </c>
      <c r="J108" s="95"/>
      <c r="K108" s="95"/>
      <c r="L108" s="96"/>
      <c r="M108" s="96"/>
      <c r="N108" s="96"/>
      <c r="O108" s="96"/>
      <c r="P108" s="97"/>
      <c r="Q108" s="97"/>
      <c r="R108" s="97"/>
      <c r="S108" s="98"/>
      <c r="T108" s="99"/>
      <c r="V108" s="85"/>
    </row>
    <row r="109" spans="1:24" ht="21.75" customHeight="1" x14ac:dyDescent="0.25">
      <c r="A109" s="86"/>
      <c r="C109" s="87"/>
      <c r="F109" s="138"/>
      <c r="J109" s="95"/>
      <c r="K109" s="95"/>
      <c r="L109" s="96"/>
      <c r="M109" s="96"/>
      <c r="N109" s="96"/>
      <c r="O109" s="96"/>
      <c r="P109" s="97"/>
      <c r="Q109" s="97"/>
      <c r="R109" s="97"/>
      <c r="S109" s="98"/>
      <c r="T109" s="98"/>
      <c r="V109" s="85"/>
    </row>
    <row r="110" spans="1:24" ht="39.75" customHeight="1" x14ac:dyDescent="0.25">
      <c r="A110" s="86"/>
      <c r="C110" s="87"/>
      <c r="F110" s="138"/>
      <c r="J110" s="95"/>
      <c r="K110" s="95"/>
      <c r="L110" s="96"/>
      <c r="M110" s="96"/>
      <c r="N110" s="96"/>
      <c r="O110" s="96"/>
      <c r="P110" s="97"/>
      <c r="Q110" s="97"/>
      <c r="R110" s="97"/>
      <c r="S110" s="98"/>
      <c r="T110" s="98"/>
      <c r="V110" s="85"/>
    </row>
    <row r="111" spans="1:24" ht="39.75" customHeight="1" x14ac:dyDescent="0.25">
      <c r="A111" s="86"/>
      <c r="C111" s="87"/>
      <c r="F111" s="138"/>
      <c r="J111" s="95"/>
      <c r="K111" s="95"/>
      <c r="L111" s="96"/>
      <c r="M111" s="96"/>
      <c r="N111" s="96"/>
      <c r="O111" s="96"/>
      <c r="P111" s="97"/>
      <c r="Q111" s="97"/>
      <c r="R111" s="97"/>
      <c r="S111" s="98"/>
      <c r="T111" s="98"/>
      <c r="V111" s="85"/>
    </row>
    <row r="112" spans="1:24" ht="24" customHeight="1" x14ac:dyDescent="0.25">
      <c r="A112" s="100"/>
      <c r="B112" s="101"/>
      <c r="C112" s="101"/>
      <c r="D112" s="102"/>
      <c r="E112" s="101"/>
      <c r="F112" s="102" t="s">
        <v>158</v>
      </c>
      <c r="G112" s="101"/>
      <c r="H112" s="101"/>
      <c r="I112" s="101"/>
      <c r="J112" s="103"/>
      <c r="K112" s="103"/>
      <c r="L112" s="92"/>
      <c r="M112" s="92"/>
      <c r="N112" s="92"/>
      <c r="O112" s="92"/>
      <c r="P112" s="88"/>
      <c r="Q112" s="88"/>
      <c r="R112" s="88"/>
      <c r="S112" s="101" t="s">
        <v>178</v>
      </c>
      <c r="T112" s="90"/>
      <c r="U112" s="88"/>
      <c r="V112" s="104"/>
    </row>
    <row r="113" spans="1:22" ht="15.75" customHeight="1" x14ac:dyDescent="0.25">
      <c r="A113" s="105" t="s">
        <v>44</v>
      </c>
      <c r="B113" s="101"/>
      <c r="C113" s="101"/>
      <c r="D113" s="102"/>
      <c r="E113" s="101"/>
      <c r="F113" s="139" t="s">
        <v>160</v>
      </c>
      <c r="G113" s="101"/>
      <c r="H113" s="101"/>
      <c r="I113" s="101"/>
      <c r="J113" s="103"/>
      <c r="K113" s="103"/>
      <c r="L113" s="92"/>
      <c r="M113" s="92"/>
      <c r="N113" s="92"/>
      <c r="O113" s="92"/>
      <c r="P113" s="88"/>
      <c r="Q113" s="88"/>
      <c r="R113" s="88"/>
      <c r="S113" s="22" t="s">
        <v>39</v>
      </c>
      <c r="T113" s="90"/>
      <c r="U113" s="88"/>
      <c r="V113" s="104"/>
    </row>
    <row r="114" spans="1:22" ht="70.5" customHeight="1" x14ac:dyDescent="0.25">
      <c r="A114" s="105"/>
      <c r="B114" s="101"/>
      <c r="C114" s="101"/>
      <c r="D114" s="102"/>
      <c r="E114" s="101"/>
      <c r="F114" s="139"/>
      <c r="G114" s="101"/>
      <c r="H114" s="101"/>
      <c r="I114" s="101"/>
      <c r="J114" s="103"/>
      <c r="K114" s="103"/>
      <c r="L114" s="92"/>
      <c r="M114" s="92"/>
      <c r="N114" s="92"/>
      <c r="O114" s="92"/>
      <c r="P114" s="88"/>
      <c r="Q114" s="88"/>
      <c r="R114" s="88"/>
      <c r="S114" s="22"/>
      <c r="T114" s="90"/>
      <c r="U114" s="88"/>
      <c r="V114" s="104"/>
    </row>
    <row r="115" spans="1:22" ht="50.25" customHeight="1" x14ac:dyDescent="0.25">
      <c r="A115" s="100"/>
      <c r="B115" s="101"/>
      <c r="C115" s="101"/>
      <c r="D115" s="102"/>
      <c r="E115" s="101"/>
      <c r="F115" s="140"/>
      <c r="G115" s="101"/>
      <c r="H115" s="101"/>
      <c r="I115" s="101"/>
      <c r="J115" s="103" t="s">
        <v>40</v>
      </c>
      <c r="K115" s="103"/>
      <c r="L115" s="92"/>
      <c r="M115" s="92"/>
      <c r="N115" s="92"/>
      <c r="O115" s="92"/>
      <c r="P115" s="88"/>
      <c r="Q115" s="88"/>
      <c r="R115" s="88"/>
      <c r="S115" s="88"/>
      <c r="T115" s="90"/>
      <c r="U115" s="88"/>
      <c r="V115" s="104"/>
    </row>
    <row r="116" spans="1:22" ht="24" customHeight="1" x14ac:dyDescent="0.25">
      <c r="A116" s="100" t="s">
        <v>159</v>
      </c>
      <c r="B116" s="101"/>
      <c r="C116" s="101"/>
      <c r="D116" s="102"/>
      <c r="E116" s="101"/>
      <c r="F116" s="102" t="s">
        <v>161</v>
      </c>
      <c r="G116" s="101"/>
      <c r="H116" s="101"/>
      <c r="I116" s="101"/>
      <c r="J116" s="103"/>
      <c r="K116" s="103"/>
      <c r="L116" s="92"/>
      <c r="M116" s="92"/>
      <c r="N116" s="92"/>
      <c r="O116" s="92"/>
      <c r="P116" s="88"/>
      <c r="Q116" s="88"/>
      <c r="R116" s="88"/>
      <c r="S116" s="101" t="s">
        <v>162</v>
      </c>
      <c r="T116" s="90"/>
      <c r="U116" s="88"/>
      <c r="V116" s="104"/>
    </row>
    <row r="117" spans="1:22" ht="15.75" customHeight="1" x14ac:dyDescent="0.25">
      <c r="A117" s="105" t="s">
        <v>189</v>
      </c>
      <c r="B117" s="101"/>
      <c r="C117" s="101"/>
      <c r="D117" s="102"/>
      <c r="E117" s="101"/>
      <c r="F117" s="139" t="s">
        <v>39</v>
      </c>
      <c r="G117" s="101"/>
      <c r="H117" s="101"/>
      <c r="I117" s="101"/>
      <c r="J117" s="103"/>
      <c r="K117" s="103"/>
      <c r="L117" s="107"/>
      <c r="M117" s="108"/>
      <c r="N117" s="108"/>
      <c r="O117" s="108"/>
      <c r="P117" s="109"/>
      <c r="Q117" s="109"/>
      <c r="R117" s="109"/>
      <c r="S117" s="22" t="s">
        <v>39</v>
      </c>
      <c r="T117" s="90"/>
      <c r="U117" s="110"/>
      <c r="V117" s="111"/>
    </row>
    <row r="118" spans="1:22" ht="51.75" customHeight="1" x14ac:dyDescent="0.2">
      <c r="A118" s="100"/>
      <c r="B118" s="101"/>
      <c r="C118" s="101"/>
      <c r="D118" s="101"/>
      <c r="E118" s="101"/>
      <c r="F118" s="438"/>
      <c r="G118" s="438"/>
      <c r="H118" s="438"/>
      <c r="I118" s="102"/>
      <c r="J118" s="103"/>
      <c r="K118" s="103"/>
      <c r="L118" s="107"/>
      <c r="M118" s="107"/>
      <c r="N118" s="107"/>
      <c r="O118" s="107"/>
      <c r="P118" s="101"/>
      <c r="Q118" s="101"/>
      <c r="R118" s="101"/>
      <c r="S118" s="101"/>
      <c r="T118" s="112"/>
      <c r="U118" s="101"/>
      <c r="V118" s="111"/>
    </row>
    <row r="119" spans="1:22" ht="44.25" customHeight="1" x14ac:dyDescent="0.2">
      <c r="A119" s="100"/>
      <c r="B119" s="101"/>
      <c r="C119" s="101"/>
      <c r="D119" s="101"/>
      <c r="E119" s="101"/>
      <c r="F119" s="438"/>
      <c r="G119" s="438"/>
      <c r="H119" s="438"/>
      <c r="I119" s="102"/>
      <c r="J119" s="439"/>
      <c r="K119" s="439"/>
      <c r="L119" s="113"/>
      <c r="M119" s="113"/>
      <c r="N119" s="113"/>
      <c r="O119" s="113"/>
      <c r="P119" s="101"/>
      <c r="Q119" s="101"/>
      <c r="R119" s="101"/>
      <c r="S119" s="101"/>
      <c r="T119" s="112"/>
      <c r="U119" s="101"/>
      <c r="V119" s="111"/>
    </row>
    <row r="120" spans="1:22" ht="38.25" customHeight="1" x14ac:dyDescent="0.25">
      <c r="A120" s="100"/>
      <c r="B120" s="101"/>
      <c r="C120" s="101"/>
      <c r="D120" s="4"/>
      <c r="E120" s="101"/>
      <c r="F120" s="140"/>
      <c r="G120" s="101"/>
      <c r="H120" s="101"/>
      <c r="I120" s="101"/>
      <c r="J120" s="440"/>
      <c r="K120" s="440"/>
      <c r="L120" s="5"/>
      <c r="M120" s="5"/>
      <c r="N120" s="5"/>
      <c r="O120" s="5"/>
      <c r="P120" s="101"/>
      <c r="Q120" s="101"/>
      <c r="R120" s="101"/>
      <c r="S120" s="101"/>
      <c r="T120" s="112"/>
      <c r="U120" s="101"/>
      <c r="V120" s="111"/>
    </row>
    <row r="121" spans="1:22" ht="15.75" x14ac:dyDescent="0.25">
      <c r="A121" s="100"/>
      <c r="B121" s="101"/>
      <c r="C121" s="101"/>
      <c r="D121" s="4"/>
      <c r="E121" s="101"/>
      <c r="F121" s="140"/>
      <c r="G121" s="101"/>
      <c r="H121" s="101"/>
      <c r="I121" s="439" t="s">
        <v>163</v>
      </c>
      <c r="J121" s="439"/>
      <c r="K121" s="439"/>
      <c r="L121" s="439"/>
      <c r="M121" s="439"/>
      <c r="N121" s="5"/>
      <c r="O121" s="5"/>
      <c r="P121" s="101"/>
      <c r="Q121" s="101"/>
      <c r="R121" s="101"/>
      <c r="S121" s="101"/>
      <c r="T121" s="112"/>
      <c r="U121" s="101"/>
      <c r="V121" s="111"/>
    </row>
    <row r="122" spans="1:22" ht="15.75" x14ac:dyDescent="0.25">
      <c r="A122" s="114"/>
      <c r="B122" s="115"/>
      <c r="C122" s="115"/>
      <c r="D122" s="6"/>
      <c r="E122" s="115"/>
      <c r="F122" s="141"/>
      <c r="G122" s="115"/>
      <c r="H122" s="115"/>
      <c r="I122" s="116" t="s">
        <v>39</v>
      </c>
      <c r="J122" s="115"/>
      <c r="K122" s="7"/>
      <c r="L122" s="8"/>
      <c r="M122" s="8"/>
      <c r="N122" s="8"/>
      <c r="O122" s="8"/>
      <c r="P122" s="115"/>
      <c r="Q122" s="115"/>
      <c r="R122" s="115"/>
      <c r="S122" s="115"/>
      <c r="T122" s="117"/>
      <c r="U122" s="115"/>
      <c r="V122" s="118"/>
    </row>
    <row r="123" spans="1:22" x14ac:dyDescent="0.2">
      <c r="D123" s="1"/>
      <c r="G123" s="81"/>
      <c r="H123" s="81"/>
      <c r="I123" s="81"/>
      <c r="J123" s="23"/>
      <c r="K123" s="23"/>
      <c r="L123" s="2"/>
      <c r="M123" s="2"/>
      <c r="N123" s="2"/>
      <c r="O123" s="2"/>
    </row>
    <row r="124" spans="1:22" x14ac:dyDescent="0.2">
      <c r="D124" s="31"/>
      <c r="F124" s="441"/>
      <c r="G124" s="441"/>
      <c r="H124" s="441"/>
      <c r="I124" s="81"/>
    </row>
    <row r="125" spans="1:22" x14ac:dyDescent="0.2">
      <c r="D125" s="31"/>
    </row>
    <row r="126" spans="1:22" x14ac:dyDescent="0.2">
      <c r="D126" s="31"/>
      <c r="J126" s="433"/>
      <c r="K126" s="433"/>
      <c r="L126" s="121"/>
      <c r="M126" s="121"/>
      <c r="N126" s="121"/>
      <c r="O126" s="121"/>
    </row>
    <row r="127" spans="1:22" x14ac:dyDescent="0.2">
      <c r="D127" s="1"/>
      <c r="J127" s="434"/>
      <c r="K127" s="434"/>
      <c r="L127" s="2"/>
      <c r="M127" s="2"/>
      <c r="N127" s="2"/>
      <c r="O127" s="2"/>
    </row>
    <row r="128" spans="1:22" x14ac:dyDescent="0.2">
      <c r="D128" s="1"/>
      <c r="J128" s="23"/>
      <c r="K128" s="23"/>
      <c r="L128" s="2"/>
      <c r="M128" s="2"/>
      <c r="N128" s="2"/>
      <c r="O128" s="2"/>
    </row>
    <row r="129" spans="4:15" x14ac:dyDescent="0.2">
      <c r="D129" s="1"/>
      <c r="J129" s="23"/>
      <c r="K129" s="23"/>
      <c r="L129" s="2"/>
      <c r="M129" s="2"/>
      <c r="N129" s="2"/>
      <c r="O129" s="2"/>
    </row>
    <row r="130" spans="4:15" x14ac:dyDescent="0.2">
      <c r="D130" s="1"/>
      <c r="J130" s="23"/>
      <c r="K130" s="23"/>
      <c r="L130" s="2"/>
      <c r="M130" s="2"/>
      <c r="N130" s="2"/>
      <c r="O130" s="2"/>
    </row>
    <row r="131" spans="4:15" x14ac:dyDescent="0.2">
      <c r="G131" s="82"/>
    </row>
    <row r="132" spans="4:15" ht="15" x14ac:dyDescent="0.25">
      <c r="F132" s="142"/>
      <c r="G132" s="122"/>
    </row>
    <row r="133" spans="4:15" ht="15" x14ac:dyDescent="0.25">
      <c r="F133" s="142"/>
      <c r="G133" s="87"/>
    </row>
  </sheetData>
  <mergeCells count="133">
    <mergeCell ref="B50:B54"/>
    <mergeCell ref="A50:A54"/>
    <mergeCell ref="E31:E49"/>
    <mergeCell ref="D51:D54"/>
    <mergeCell ref="E51:E54"/>
    <mergeCell ref="G51:G54"/>
    <mergeCell ref="H51:H54"/>
    <mergeCell ref="G22:G30"/>
    <mergeCell ref="H22:H30"/>
    <mergeCell ref="B22:B30"/>
    <mergeCell ref="G55:G60"/>
    <mergeCell ref="H89:H96"/>
    <mergeCell ref="G92:G93"/>
    <mergeCell ref="H55:H60"/>
    <mergeCell ref="G31:G49"/>
    <mergeCell ref="H31:H49"/>
    <mergeCell ref="C50:C54"/>
    <mergeCell ref="U22:U30"/>
    <mergeCell ref="V22:V30"/>
    <mergeCell ref="E22:E30"/>
    <mergeCell ref="D22:D30"/>
    <mergeCell ref="C22:C30"/>
    <mergeCell ref="J51:J54"/>
    <mergeCell ref="K51:K54"/>
    <mergeCell ref="U51:U54"/>
    <mergeCell ref="V51:V54"/>
    <mergeCell ref="O36:O40"/>
    <mergeCell ref="U36:U49"/>
    <mergeCell ref="V36:V45"/>
    <mergeCell ref="V46:V49"/>
    <mergeCell ref="K31:K35"/>
    <mergeCell ref="L31:L35"/>
    <mergeCell ref="M31:M35"/>
    <mergeCell ref="N31:N35"/>
    <mergeCell ref="A1:V1"/>
    <mergeCell ref="B3:U3"/>
    <mergeCell ref="A4:V4"/>
    <mergeCell ref="A5:V5"/>
    <mergeCell ref="L6:O6"/>
    <mergeCell ref="P6:S6"/>
    <mergeCell ref="A22:A49"/>
    <mergeCell ref="B31:B49"/>
    <mergeCell ref="C31:C49"/>
    <mergeCell ref="D31:D49"/>
    <mergeCell ref="B21:V21"/>
    <mergeCell ref="G7:G19"/>
    <mergeCell ref="H7:H19"/>
    <mergeCell ref="B7:B19"/>
    <mergeCell ref="D7:D19"/>
    <mergeCell ref="E7:E19"/>
    <mergeCell ref="A7:A19"/>
    <mergeCell ref="C7:C19"/>
    <mergeCell ref="V31:V35"/>
    <mergeCell ref="J36:J40"/>
    <mergeCell ref="K36:K40"/>
    <mergeCell ref="L36:L40"/>
    <mergeCell ref="M36:M40"/>
    <mergeCell ref="N36:N40"/>
    <mergeCell ref="O31:O35"/>
    <mergeCell ref="U31:U35"/>
    <mergeCell ref="J31:J35"/>
    <mergeCell ref="N72:N76"/>
    <mergeCell ref="O72:O76"/>
    <mergeCell ref="U72:U76"/>
    <mergeCell ref="C55:C60"/>
    <mergeCell ref="A55:A60"/>
    <mergeCell ref="B55:B60"/>
    <mergeCell ref="D55:D60"/>
    <mergeCell ref="E55:E60"/>
    <mergeCell ref="J55:J60"/>
    <mergeCell ref="K55:K60"/>
    <mergeCell ref="C61:C96"/>
    <mergeCell ref="D61:D88"/>
    <mergeCell ref="E61:E88"/>
    <mergeCell ref="G61:G88"/>
    <mergeCell ref="D89:D96"/>
    <mergeCell ref="E89:E96"/>
    <mergeCell ref="A61:A96"/>
    <mergeCell ref="B61:B96"/>
    <mergeCell ref="L56:L60"/>
    <mergeCell ref="M56:M60"/>
    <mergeCell ref="N56:N60"/>
    <mergeCell ref="O56:O60"/>
    <mergeCell ref="U56:U60"/>
    <mergeCell ref="V56:V60"/>
    <mergeCell ref="K67:K71"/>
    <mergeCell ref="L67:L71"/>
    <mergeCell ref="M67:M71"/>
    <mergeCell ref="N67:N71"/>
    <mergeCell ref="K62:K66"/>
    <mergeCell ref="L62:L66"/>
    <mergeCell ref="M62:M66"/>
    <mergeCell ref="N62:N66"/>
    <mergeCell ref="V72:V76"/>
    <mergeCell ref="I77:I81"/>
    <mergeCell ref="J77:J81"/>
    <mergeCell ref="K77:K81"/>
    <mergeCell ref="L77:L81"/>
    <mergeCell ref="M77:M81"/>
    <mergeCell ref="N77:N81"/>
    <mergeCell ref="O77:O81"/>
    <mergeCell ref="H61:H88"/>
    <mergeCell ref="U77:U81"/>
    <mergeCell ref="O62:O66"/>
    <mergeCell ref="U62:U66"/>
    <mergeCell ref="V62:V66"/>
    <mergeCell ref="I67:I71"/>
    <mergeCell ref="J67:J71"/>
    <mergeCell ref="O67:O71"/>
    <mergeCell ref="U67:U71"/>
    <mergeCell ref="V67:V71"/>
    <mergeCell ref="I72:I76"/>
    <mergeCell ref="J72:J76"/>
    <mergeCell ref="K72:K76"/>
    <mergeCell ref="L72:L76"/>
    <mergeCell ref="J62:J66"/>
    <mergeCell ref="M72:M76"/>
    <mergeCell ref="P99:Q99"/>
    <mergeCell ref="F99:O99"/>
    <mergeCell ref="J126:K126"/>
    <mergeCell ref="J127:K127"/>
    <mergeCell ref="F118:H118"/>
    <mergeCell ref="F119:H119"/>
    <mergeCell ref="J119:K119"/>
    <mergeCell ref="J120:K120"/>
    <mergeCell ref="I121:M121"/>
    <mergeCell ref="F124:H124"/>
    <mergeCell ref="F102:L102"/>
    <mergeCell ref="M102:N102"/>
    <mergeCell ref="F103:L103"/>
    <mergeCell ref="M103:N103"/>
    <mergeCell ref="F104:L104"/>
    <mergeCell ref="M104:N104"/>
  </mergeCells>
  <printOptions horizontalCentered="1"/>
  <pageMargins left="0.25" right="0.25" top="0.25" bottom="0.35" header="0.3" footer="0.3"/>
  <pageSetup paperSize="9" scale="30" orientation="portrait" r:id="rId1"/>
  <rowBreaks count="2" manualBreakCount="2">
    <brk id="53" max="22" man="1"/>
    <brk id="83" max="22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5:I13"/>
  <sheetViews>
    <sheetView workbookViewId="0">
      <selection activeCell="G15" sqref="G15"/>
    </sheetView>
  </sheetViews>
  <sheetFormatPr baseColWidth="10" defaultRowHeight="15" x14ac:dyDescent="0.25"/>
  <cols>
    <col min="2" max="2" width="12.7109375" customWidth="1"/>
    <col min="3" max="3" width="17.28515625" customWidth="1"/>
    <col min="5" max="5" width="13.140625" customWidth="1"/>
  </cols>
  <sheetData>
    <row r="5" spans="2:9" x14ac:dyDescent="0.25">
      <c r="B5" s="241" t="s">
        <v>205</v>
      </c>
      <c r="C5" s="241" t="s">
        <v>206</v>
      </c>
      <c r="D5" s="241" t="s">
        <v>207</v>
      </c>
      <c r="E5" s="241" t="s">
        <v>208</v>
      </c>
      <c r="F5" s="241" t="s">
        <v>218</v>
      </c>
      <c r="G5" s="241" t="s">
        <v>217</v>
      </c>
      <c r="H5" s="241" t="s">
        <v>209</v>
      </c>
      <c r="I5" s="241" t="s">
        <v>210</v>
      </c>
    </row>
    <row r="6" spans="2:9" x14ac:dyDescent="0.25">
      <c r="B6" s="241" t="s">
        <v>211</v>
      </c>
      <c r="C6" s="241">
        <v>1300</v>
      </c>
      <c r="D6" s="241">
        <f>C6*12</f>
        <v>15600</v>
      </c>
      <c r="E6" s="243">
        <f>D6*11.65%</f>
        <v>1817.4</v>
      </c>
      <c r="F6" s="241">
        <f>C6*8.33%</f>
        <v>108.28999999999999</v>
      </c>
      <c r="G6" s="241">
        <f>F6*8</f>
        <v>866.31999999999994</v>
      </c>
      <c r="H6" s="241">
        <v>450</v>
      </c>
      <c r="I6" s="241">
        <v>1300</v>
      </c>
    </row>
    <row r="7" spans="2:9" x14ac:dyDescent="0.25">
      <c r="B7" s="241" t="s">
        <v>212</v>
      </c>
      <c r="C7" s="241">
        <v>481</v>
      </c>
      <c r="D7" s="241">
        <f t="shared" ref="D7:D11" si="0">C7*12</f>
        <v>5772</v>
      </c>
      <c r="E7" s="243">
        <f t="shared" ref="E7:E11" si="1">D7*11.65%</f>
        <v>672.43799999999999</v>
      </c>
      <c r="F7" s="241">
        <f t="shared" ref="F7:F11" si="2">C7*8.33%</f>
        <v>40.067300000000003</v>
      </c>
      <c r="G7" s="243">
        <f>F7*12</f>
        <v>480.80760000000004</v>
      </c>
      <c r="H7" s="241">
        <v>450</v>
      </c>
      <c r="I7" s="241">
        <v>481</v>
      </c>
    </row>
    <row r="8" spans="2:9" x14ac:dyDescent="0.25">
      <c r="B8" s="241" t="s">
        <v>213</v>
      </c>
      <c r="C8" s="241">
        <v>481</v>
      </c>
      <c r="D8" s="241">
        <f t="shared" si="0"/>
        <v>5772</v>
      </c>
      <c r="E8" s="243">
        <f t="shared" si="1"/>
        <v>672.43799999999999</v>
      </c>
      <c r="F8" s="241">
        <f t="shared" si="2"/>
        <v>40.067300000000003</v>
      </c>
      <c r="G8" s="243">
        <f>F8*8</f>
        <v>320.53840000000002</v>
      </c>
      <c r="H8" s="241">
        <v>450</v>
      </c>
      <c r="I8" s="241">
        <v>481</v>
      </c>
    </row>
    <row r="9" spans="2:9" x14ac:dyDescent="0.25">
      <c r="B9" s="241" t="s">
        <v>214</v>
      </c>
      <c r="C9" s="241">
        <v>481</v>
      </c>
      <c r="D9" s="241">
        <f t="shared" si="0"/>
        <v>5772</v>
      </c>
      <c r="E9" s="243">
        <f t="shared" si="1"/>
        <v>672.43799999999999</v>
      </c>
      <c r="F9" s="241">
        <f t="shared" si="2"/>
        <v>40.067300000000003</v>
      </c>
      <c r="G9" s="243">
        <f t="shared" ref="G9:G10" si="3">F9*8</f>
        <v>320.53840000000002</v>
      </c>
      <c r="H9" s="241">
        <v>450</v>
      </c>
      <c r="I9" s="241">
        <v>481</v>
      </c>
    </row>
    <row r="10" spans="2:9" x14ac:dyDescent="0.25">
      <c r="B10" s="241" t="s">
        <v>215</v>
      </c>
      <c r="C10" s="241">
        <v>481</v>
      </c>
      <c r="D10" s="241">
        <f t="shared" si="0"/>
        <v>5772</v>
      </c>
      <c r="E10" s="243">
        <f t="shared" si="1"/>
        <v>672.43799999999999</v>
      </c>
      <c r="F10" s="241">
        <f t="shared" si="2"/>
        <v>40.067300000000003</v>
      </c>
      <c r="G10" s="243">
        <f t="shared" si="3"/>
        <v>320.53840000000002</v>
      </c>
      <c r="H10" s="241">
        <v>450</v>
      </c>
      <c r="I10" s="241">
        <v>481</v>
      </c>
    </row>
    <row r="11" spans="2:9" x14ac:dyDescent="0.25">
      <c r="B11" s="241" t="s">
        <v>216</v>
      </c>
      <c r="C11" s="241">
        <v>733</v>
      </c>
      <c r="D11" s="241">
        <f t="shared" si="0"/>
        <v>8796</v>
      </c>
      <c r="E11" s="243">
        <f t="shared" si="1"/>
        <v>1024.7340000000002</v>
      </c>
      <c r="F11" s="241">
        <f t="shared" si="2"/>
        <v>61.058900000000001</v>
      </c>
      <c r="G11" s="243">
        <f>F11*12</f>
        <v>732.70680000000004</v>
      </c>
      <c r="H11" s="241">
        <v>450</v>
      </c>
      <c r="I11" s="241">
        <v>733</v>
      </c>
    </row>
    <row r="12" spans="2:9" x14ac:dyDescent="0.25">
      <c r="B12" s="241"/>
      <c r="C12" s="241"/>
      <c r="D12" s="241"/>
      <c r="E12" s="241"/>
      <c r="F12" s="241"/>
      <c r="G12" s="241"/>
      <c r="H12" s="241"/>
      <c r="I12" s="241"/>
    </row>
    <row r="13" spans="2:9" x14ac:dyDescent="0.25">
      <c r="B13" s="241"/>
      <c r="C13" s="241"/>
      <c r="D13" s="242">
        <f>SUM(D6:D12)</f>
        <v>47484</v>
      </c>
      <c r="E13" s="244">
        <f>SUM(E6:E12)</f>
        <v>5531.8860000000004</v>
      </c>
      <c r="F13" s="242"/>
      <c r="G13" s="244">
        <f>SUM(G6:G12)</f>
        <v>3041.4495999999999</v>
      </c>
      <c r="H13" s="242">
        <v>2975</v>
      </c>
      <c r="I13" s="242">
        <v>4684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2</vt:i4>
      </vt:variant>
    </vt:vector>
  </HeadingPairs>
  <TitlesOfParts>
    <vt:vector size="8" baseType="lpstr">
      <vt:lpstr>2024</vt:lpstr>
      <vt:lpstr>sueldos</vt:lpstr>
      <vt:lpstr>Arrastre POA 2023</vt:lpstr>
      <vt:lpstr>Hoja2</vt:lpstr>
      <vt:lpstr>POA I 2023 reforma</vt:lpstr>
      <vt:lpstr>Hoja1</vt:lpstr>
      <vt:lpstr>'2024'!Área_de_impresión</vt:lpstr>
      <vt:lpstr>'POA I 2023 reforma'!Área_de_impresión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</dc:creator>
  <cp:lastModifiedBy>CALPI2</cp:lastModifiedBy>
  <cp:lastPrinted>2024-07-17T18:28:16Z</cp:lastPrinted>
  <dcterms:created xsi:type="dcterms:W3CDTF">2012-03-28T14:18:04Z</dcterms:created>
  <dcterms:modified xsi:type="dcterms:W3CDTF">2024-09-16T20:19:16Z</dcterms:modified>
</cp:coreProperties>
</file>